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9720" activeTab="0"/>
  </bookViews>
  <sheets>
    <sheet name="Result 1" sheetId="1" r:id="rId1"/>
    <sheet name="Comparison" sheetId="2" r:id="rId2"/>
  </sheets>
  <definedNames/>
  <calcPr fullCalcOnLoad="1"/>
</workbook>
</file>

<file path=xl/sharedStrings.xml><?xml version="1.0" encoding="utf-8"?>
<sst xmlns="http://schemas.openxmlformats.org/spreadsheetml/2006/main" count="679" uniqueCount="415">
  <si>
    <t>File Name</t>
  </si>
  <si>
    <t>PCMark04</t>
  </si>
  <si>
    <t>Version</t>
  </si>
  <si>
    <t>1.0.0</t>
  </si>
  <si>
    <t>HDD drive</t>
  </si>
  <si>
    <t>C:</t>
  </si>
  <si>
    <t>System Suite run optimized</t>
  </si>
  <si>
    <t>Yes</t>
  </si>
  <si>
    <t>CPU Suite run optimized</t>
  </si>
  <si>
    <t>PCMark</t>
  </si>
  <si>
    <t>CPU</t>
  </si>
  <si>
    <t>Memory</t>
  </si>
  <si>
    <t>Graphics</t>
  </si>
  <si>
    <t>HDD</t>
  </si>
  <si>
    <t>File Compression</t>
  </si>
  <si>
    <t>File Encryption</t>
  </si>
  <si>
    <t>File Decompression</t>
  </si>
  <si>
    <t>Image Processing</t>
  </si>
  <si>
    <t>Virus Scanning</t>
  </si>
  <si>
    <t>Grammar Check</t>
  </si>
  <si>
    <t>File Decryption</t>
  </si>
  <si>
    <t>Audio Conversion</t>
  </si>
  <si>
    <t>Web Page Rendering</t>
  </si>
  <si>
    <t>WMV Video Compression</t>
  </si>
  <si>
    <t>DivX Video Compression</t>
  </si>
  <si>
    <t>Physics Calculation and 3D</t>
  </si>
  <si>
    <t>Graphics Memory - 64 lines</t>
  </si>
  <si>
    <t>Raw Block Read - 8 MB</t>
  </si>
  <si>
    <t>Raw Block Read - 4 MB</t>
  </si>
  <si>
    <t>Raw Block Read - 192 KB</t>
  </si>
  <si>
    <t>Raw Block Read - 4 KB</t>
  </si>
  <si>
    <t>Raw Block Write - 8 MB</t>
  </si>
  <si>
    <t>Raw Block Write - 4 MB</t>
  </si>
  <si>
    <t>Raw Block Write - 192 KB</t>
  </si>
  <si>
    <t>Raw Block Write - 4 KB</t>
  </si>
  <si>
    <t>Raw Block Copy - 8 MB</t>
  </si>
  <si>
    <t>Raw Block Copy - 4 MB</t>
  </si>
  <si>
    <t>Raw Block Copy - 192 KB</t>
  </si>
  <si>
    <t>Raw Block Copy - 4 KB</t>
  </si>
  <si>
    <t>Random Access - 8 MB</t>
  </si>
  <si>
    <t>Random Access - 4 MB</t>
  </si>
  <si>
    <t>Random Access - 192 KB</t>
  </si>
  <si>
    <t>Random Access - 4 KB</t>
  </si>
  <si>
    <t>Transparent Windows</t>
  </si>
  <si>
    <t>Graphics Memory - 16 lines</t>
  </si>
  <si>
    <t>Graphics Memory - 32 lines</t>
  </si>
  <si>
    <t>3D - Fill Rate Single Texturing</t>
  </si>
  <si>
    <t>3D - Fill Rate Multitexturing</t>
  </si>
  <si>
    <t>3D - Polygon Throughput Single Light</t>
  </si>
  <si>
    <t>3D - Polygon Throughput Multiple Lights</t>
  </si>
  <si>
    <t>XP Startup</t>
  </si>
  <si>
    <t>Application Loading</t>
  </si>
  <si>
    <t>File Copying</t>
  </si>
  <si>
    <t>General HDD Usage</t>
  </si>
  <si>
    <t>System Info</t>
  </si>
  <si>
    <t>CPU Info</t>
  </si>
  <si>
    <t>Central Processing Unit</t>
  </si>
  <si>
    <t>Manufacturer</t>
  </si>
  <si>
    <t>Intel</t>
  </si>
  <si>
    <t>Family</t>
  </si>
  <si>
    <t>Intel(R) Core(TM) Duo CPU T2250 @ 1.73GHz</t>
  </si>
  <si>
    <t>Internal Clock</t>
  </si>
  <si>
    <t>Internal Clock Maximum</t>
  </si>
  <si>
    <t>External Clock</t>
  </si>
  <si>
    <t>Socket Designation</t>
  </si>
  <si>
    <t>U1</t>
  </si>
  <si>
    <t>Type</t>
  </si>
  <si>
    <t>Central</t>
  </si>
  <si>
    <t>Upgrade</t>
  </si>
  <si>
    <t>Slot 1</t>
  </si>
  <si>
    <t>HyperThreadingTechnology</t>
  </si>
  <si>
    <t>Available - 2 Logical Processors</t>
  </si>
  <si>
    <t>Capabilities</t>
  </si>
  <si>
    <t>MMX, CMov, RDTSC, SSE, SSE2</t>
  </si>
  <si>
    <t>Caches</t>
  </si>
  <si>
    <t>Level</t>
  </si>
  <si>
    <t>Capacity</t>
  </si>
  <si>
    <t>Type Details</t>
  </si>
  <si>
    <t>Error Correction Type</t>
  </si>
  <si>
    <t>Associativity</t>
  </si>
  <si>
    <t>Write Back, Internal</t>
  </si>
  <si>
    <t>Asynchronous, Burst, Pipeline Burst</t>
  </si>
  <si>
    <t xml:space="preserve"> </t>
  </si>
  <si>
    <t>Write Back, External</t>
  </si>
  <si>
    <t>CPUIDs</t>
  </si>
  <si>
    <t>EAX</t>
  </si>
  <si>
    <t>EBX</t>
  </si>
  <si>
    <t>ECX</t>
  </si>
  <si>
    <t>EDX</t>
  </si>
  <si>
    <t>Order</t>
  </si>
  <si>
    <t>0x0000000a</t>
  </si>
  <si>
    <t>0x756e6547</t>
  </si>
  <si>
    <t>0x6c65746e</t>
  </si>
  <si>
    <t>0x49656e69</t>
  </si>
  <si>
    <t>0x000006ec</t>
  </si>
  <si>
    <t>0x01020800</t>
  </si>
  <si>
    <t>0x0000c189</t>
  </si>
  <si>
    <t>0xbfe9fbff</t>
  </si>
  <si>
    <t>0x02b3b001</t>
  </si>
  <si>
    <t>0x000000f0</t>
  </si>
  <si>
    <t>0x00000000</t>
  </si>
  <si>
    <t>0x2c04307d</t>
  </si>
  <si>
    <t>0x04000121</t>
  </si>
  <si>
    <t>0x01c0003f</t>
  </si>
  <si>
    <t>0x0000003f</t>
  </si>
  <si>
    <t>0x00000001</t>
  </si>
  <si>
    <t>0x00000040</t>
  </si>
  <si>
    <t>0x00000003</t>
  </si>
  <si>
    <t>0x00022220</t>
  </si>
  <si>
    <t>0x00000002</t>
  </si>
  <si>
    <t>0x07280201</t>
  </si>
  <si>
    <t>Ext CPUIDs</t>
  </si>
  <si>
    <t>0x80000008</t>
  </si>
  <si>
    <t>0x00100000</t>
  </si>
  <si>
    <t>0x65746e49</t>
  </si>
  <si>
    <t>0x2952286c</t>
  </si>
  <si>
    <t>0x726f4320</t>
  </si>
  <si>
    <t>0x4d542865</t>
  </si>
  <si>
    <t>0x75442029</t>
  </si>
  <si>
    <t>0x5043206f</t>
  </si>
  <si>
    <t>0x20202055</t>
  </si>
  <si>
    <t>0x54202020</t>
  </si>
  <si>
    <t>0x30353232</t>
  </si>
  <si>
    <t>0x20402020</t>
  </si>
  <si>
    <t>0x33372e31</t>
  </si>
  <si>
    <t>0x007a4847</t>
  </si>
  <si>
    <t>0x08006040</t>
  </si>
  <si>
    <t>0x00002020</t>
  </si>
  <si>
    <t>DirectX Info</t>
  </si>
  <si>
    <t>9.0c</t>
  </si>
  <si>
    <t>Long Version</t>
  </si>
  <si>
    <t>4.09.00.0904</t>
  </si>
  <si>
    <t>DirectDraw Info</t>
  </si>
  <si>
    <t>5.03.2600.2180</t>
  </si>
  <si>
    <t>Primary Device</t>
  </si>
  <si>
    <t>Mobile Intel(R) 945GM Express Chipset Family</t>
  </si>
  <si>
    <t>Display Devices</t>
  </si>
  <si>
    <t>Display Device</t>
  </si>
  <si>
    <t>Description</t>
  </si>
  <si>
    <t>Intel Corporation</t>
  </si>
  <si>
    <t>Total Local Video Memory</t>
  </si>
  <si>
    <t>Total Local Texture Memory</t>
  </si>
  <si>
    <t>Total AGP Memory</t>
  </si>
  <si>
    <t>Driver File</t>
  </si>
  <si>
    <t>ialmrnt5.dll</t>
  </si>
  <si>
    <t>Driver Version</t>
  </si>
  <si>
    <t>6.14.10.4497</t>
  </si>
  <si>
    <t>Driver Details</t>
  </si>
  <si>
    <t>Driver Date</t>
  </si>
  <si>
    <t>Driver WHQL Certified</t>
  </si>
  <si>
    <t>Max Texture Width</t>
  </si>
  <si>
    <t>Max Texture Height</t>
  </si>
  <si>
    <t>Max User Clipping Planes</t>
  </si>
  <si>
    <t>Max Active Hardware Lights</t>
  </si>
  <si>
    <t>Max Texture Blending Stages</t>
  </si>
  <si>
    <t>Fixed Function Textures In Single Pass</t>
  </si>
  <si>
    <t>Vertex Shader Version</t>
  </si>
  <si>
    <t>Pixel Shader Version</t>
  </si>
  <si>
    <t>Max Vertex Blend Matrices</t>
  </si>
  <si>
    <t>Max Texture Coordinates</t>
  </si>
  <si>
    <t>PCI</t>
  </si>
  <si>
    <t>Name</t>
  </si>
  <si>
    <t>Vendor ID</t>
  </si>
  <si>
    <t>0x8086</t>
  </si>
  <si>
    <t>Device ID</t>
  </si>
  <si>
    <t>0x27a2</t>
  </si>
  <si>
    <t>SubSystem ID</t>
  </si>
  <si>
    <t>0x10ad1734</t>
  </si>
  <si>
    <t>Revision ID</t>
  </si>
  <si>
    <t>0x03</t>
  </si>
  <si>
    <t>Texture Formats</t>
  </si>
  <si>
    <t>32-bit ARGB [8888]</t>
  </si>
  <si>
    <t>32-bit RGB [888]</t>
  </si>
  <si>
    <t>16-bit RGB [565]</t>
  </si>
  <si>
    <t>16-bit ARGB [1555]</t>
  </si>
  <si>
    <t>16-bit ARGB [4444]</t>
  </si>
  <si>
    <t>8-bit A [8]</t>
  </si>
  <si>
    <t>8-bit YUV [800]</t>
  </si>
  <si>
    <t>16-bit AYUV [8800]</t>
  </si>
  <si>
    <t>8-bit AYUV [4400]</t>
  </si>
  <si>
    <t>FourCC [UYVY]</t>
  </si>
  <si>
    <t>FourCC [YUY2]</t>
  </si>
  <si>
    <t>FourCC [DXT1]</t>
  </si>
  <si>
    <t>FourCC [DXT2]</t>
  </si>
  <si>
    <t>FourCC [DXT3]</t>
  </si>
  <si>
    <t>FourCC [DXT4]</t>
  </si>
  <si>
    <t>FourCC [DXT5]</t>
  </si>
  <si>
    <t>Subpixel Accurate Rasterizing, Stencil Buffers, Table Fog, Vertex Fog, W-Fog, Specular Gouraud Shading, Anisotropic Filtering, Bilinear Filtering, Point Sampling, Trilinear Filtering, Additive Texture Blending, Dot3 Texture Blending, Multiplicative Texture Blending, Subtractive Texture Blending, Environmental Bump Mapping, Environmental Bump Mapping With Luminance, Cube Mapping, Factor Alpha Blending, Vertex Alpha Blending, Texture Alpha Blending, Texture Clamping, Texture Mirroring, Texture Wrapping, Guard Band Support, Mipmap LOD Bias Adjustment, Projected Textures, Volume Textures, Point Primitive Support, DXT Compressed Textures, Two Sided Stencil Test, Mipmapped Volume Textures, Mipmapped Cube Textures, Texture Border Color, Scissor Test, Legacy Depth Bias</t>
  </si>
  <si>
    <t>VGA Memory Clock</t>
  </si>
  <si>
    <t>VGA Core Clock</t>
  </si>
  <si>
    <t>DirectShow Info</t>
  </si>
  <si>
    <t>6.05.2600.2180</t>
  </si>
  <si>
    <t>Registered DirectShow Filters</t>
  </si>
  <si>
    <t>.RAM file Parser</t>
  </si>
  <si>
    <t>AC3 Parser Filter</t>
  </si>
  <si>
    <t>ACELP.net Sipro Lab Audio Decoder</t>
  </si>
  <si>
    <t>ACM Wrapper</t>
  </si>
  <si>
    <t>ASF ACM Handler</t>
  </si>
  <si>
    <t>ASF DIB Handler</t>
  </si>
  <si>
    <t>ASF DJPEG Handler</t>
  </si>
  <si>
    <t>ASF ICM Handler</t>
  </si>
  <si>
    <t>ASF JPEG Handler</t>
  </si>
  <si>
    <t>ASF URL Handler</t>
  </si>
  <si>
    <t>ASF embedded stuff Handler</t>
  </si>
  <si>
    <t>ASX file Parser</t>
  </si>
  <si>
    <t>ASX v.2 file Parser</t>
  </si>
  <si>
    <t>AVI Decompressor</t>
  </si>
  <si>
    <t>AVI Draw</t>
  </si>
  <si>
    <t>AVI Splitter</t>
  </si>
  <si>
    <t>AVI/WAV File Source</t>
  </si>
  <si>
    <t>Color Space Converter</t>
  </si>
  <si>
    <t>CyberLink Audio Decoder</t>
  </si>
  <si>
    <t>CyberLink AudioCD Filter (PDVD6)</t>
  </si>
  <si>
    <t>CyberLink DVD Navigator (PDVD6)</t>
  </si>
  <si>
    <t>CyberLink Video/SP Decoder</t>
  </si>
  <si>
    <t>DV Muxer</t>
  </si>
  <si>
    <t>DV Splitter</t>
  </si>
  <si>
    <t>DV Video Decoder</t>
  </si>
  <si>
    <t>Decrypt/Tag</t>
  </si>
  <si>
    <t>Default DirectSound Device</t>
  </si>
  <si>
    <t>Default MidiOut Device</t>
  </si>
  <si>
    <t>DivX Decoder Filter</t>
  </si>
  <si>
    <t>File Source (Async.)</t>
  </si>
  <si>
    <t>File Source (Netshow URL)</t>
  </si>
  <si>
    <t>File Source (URL)</t>
  </si>
  <si>
    <t>File stream renderer</t>
  </si>
  <si>
    <t>Indeo audio software</t>
  </si>
  <si>
    <t>Indeo video 4.4 Decompression Filter</t>
  </si>
  <si>
    <t>Indeo video 5.10 Decompression Filter</t>
  </si>
  <si>
    <t>Internal Script Command Renderer</t>
  </si>
  <si>
    <t>Line 21 Decoder</t>
  </si>
  <si>
    <t>Line 21 Decoder 2</t>
  </si>
  <si>
    <t>MIDI Parser</t>
  </si>
  <si>
    <t>MJPEG Decompressor</t>
  </si>
  <si>
    <t>MPEG Audio Decoder</t>
  </si>
  <si>
    <t>MPEG Layer-3 Decoder</t>
  </si>
  <si>
    <t>MPEG Video Decoder</t>
  </si>
  <si>
    <t>MPEG-2 Demultiplexer</t>
  </si>
  <si>
    <t>MPEG-2 Splitter</t>
  </si>
  <si>
    <t>MPEG-I Stream Splitter</t>
  </si>
  <si>
    <t>Microsoft MPEG-4 Video Decompressor</t>
  </si>
  <si>
    <t>Microsoft Screen Video Decompressor</t>
  </si>
  <si>
    <t>Multi-file Parser</t>
  </si>
  <si>
    <t>NSC file Parser</t>
  </si>
  <si>
    <t>Overlay Mixer2</t>
  </si>
  <si>
    <t>QT Decompressor</t>
  </si>
  <si>
    <t>QuickTime Movie Parser</t>
  </si>
  <si>
    <t>SAMI (CC) Parser</t>
  </si>
  <si>
    <t>VBI Surface Allocator</t>
  </si>
  <si>
    <t>VGA 16 Color Ditherer</t>
  </si>
  <si>
    <t>Video Port Manager</t>
  </si>
  <si>
    <t>Video Renderer</t>
  </si>
  <si>
    <t>WM ASF Reader</t>
  </si>
  <si>
    <t>WM ASF Writer</t>
  </si>
  <si>
    <t>WST Decoder</t>
  </si>
  <si>
    <t>Wave Parser</t>
  </si>
  <si>
    <t>Windows Media Audio Decoder</t>
  </si>
  <si>
    <t>Windows Media Multiplexer</t>
  </si>
  <si>
    <t>Windows Media Update Filter</t>
  </si>
  <si>
    <t>Windows Media Video Decoder</t>
  </si>
  <si>
    <t>Windows Media source filter</t>
  </si>
  <si>
    <t>XML Playlist</t>
  </si>
  <si>
    <t>DirectSound Info</t>
  </si>
  <si>
    <t>5.3.2600.2180</t>
  </si>
  <si>
    <t>Speaker Configuration</t>
  </si>
  <si>
    <t>Stereo</t>
  </si>
  <si>
    <t>Speaker Geometry</t>
  </si>
  <si>
    <t>Wide</t>
  </si>
  <si>
    <t>Conexant HD Audio output</t>
  </si>
  <si>
    <t>Sound Devices</t>
  </si>
  <si>
    <t>Memory Info</t>
  </si>
  <si>
    <t>Total Physical Memory</t>
  </si>
  <si>
    <t>Free Physical Memory</t>
  </si>
  <si>
    <t>Total Pagefile Memory</t>
  </si>
  <si>
    <t>Free Pagefile Memory</t>
  </si>
  <si>
    <t>Memory Arrays</t>
  </si>
  <si>
    <t>Memory Array</t>
  </si>
  <si>
    <t>Max Module Capacity</t>
  </si>
  <si>
    <t>Location</t>
  </si>
  <si>
    <t>Use</t>
  </si>
  <si>
    <t>Supported Error DC</t>
  </si>
  <si>
    <t>Supported Speeds</t>
  </si>
  <si>
    <t>Supported Types</t>
  </si>
  <si>
    <t>Supported Voltages</t>
  </si>
  <si>
    <t>Memory Slots</t>
  </si>
  <si>
    <t>Installed Enabled Size</t>
  </si>
  <si>
    <t>Form Factor</t>
  </si>
  <si>
    <t>Frequency</t>
  </si>
  <si>
    <t>Slot</t>
  </si>
  <si>
    <t>Enabled Size</t>
  </si>
  <si>
    <t>Total Bit Width</t>
  </si>
  <si>
    <t>Data Bit Width</t>
  </si>
  <si>
    <t>DIMM</t>
  </si>
  <si>
    <t>DIMM 0</t>
  </si>
  <si>
    <t>&lt;unknown&gt;</t>
  </si>
  <si>
    <t>Motherboard Info</t>
  </si>
  <si>
    <t>FUJITSU</t>
  </si>
  <si>
    <t>Model</t>
  </si>
  <si>
    <t>10AD</t>
  </si>
  <si>
    <t>3D51</t>
  </si>
  <si>
    <t>BIOS Vendor</t>
  </si>
  <si>
    <t>BIOS Version</t>
  </si>
  <si>
    <t>BIOS Release Date</t>
  </si>
  <si>
    <t>BIOS Properties</t>
  </si>
  <si>
    <t>EnumValue</t>
  </si>
  <si>
    <t>String</t>
  </si>
  <si>
    <t>Hex</t>
  </si>
  <si>
    <t>Card Slots</t>
  </si>
  <si>
    <t>System Devices</t>
  </si>
  <si>
    <t>Intel(R) 82801 PCI Bridge - 2448</t>
  </si>
  <si>
    <t>0x2448</t>
  </si>
  <si>
    <t>0xe2</t>
  </si>
  <si>
    <t>Mobile Intel(R) 955XM/945GM/PM/GMS/940GML Express Processor to DRAM Controller 27A0</t>
  </si>
  <si>
    <t>0x27a0</t>
  </si>
  <si>
    <t>Intel(R) 82801GBM (ICH7-M) LPC Interface Controller - 27B9</t>
  </si>
  <si>
    <t>0x27b9</t>
  </si>
  <si>
    <t>0x02</t>
  </si>
  <si>
    <t>Intel(R) 82801G (ICH7 Family) PCI Express Root Port - 27D0</t>
  </si>
  <si>
    <t>0x27d0</t>
  </si>
  <si>
    <t>Intel(R) 82801G (ICH7 Family) PCI Express Root Port - 27D2</t>
  </si>
  <si>
    <t>0x27d2</t>
  </si>
  <si>
    <t>Intel(R) 82801G (ICH7 Family) PCI Express Root Port - 27D4</t>
  </si>
  <si>
    <t>0x27d4</t>
  </si>
  <si>
    <t>Microsoft</t>
  </si>
  <si>
    <t>Microsoft UAA High Definition Audio</t>
  </si>
  <si>
    <t>0x27d8</t>
  </si>
  <si>
    <t>Intel(R) 82801G (ICH7 Family) SMBus Controller - 27DA</t>
  </si>
  <si>
    <t>0x27da</t>
  </si>
  <si>
    <t>AGP</t>
  </si>
  <si>
    <t>Revision</t>
  </si>
  <si>
    <t>Rate</t>
  </si>
  <si>
    <t>Available Rate</t>
  </si>
  <si>
    <t>Selected Rate</t>
  </si>
  <si>
    <t>Aperture Size</t>
  </si>
  <si>
    <t>Sideband Addressing</t>
  </si>
  <si>
    <t>not supported</t>
  </si>
  <si>
    <t>Fast Write</t>
  </si>
  <si>
    <t>Monitor Info</t>
  </si>
  <si>
    <t>Monitors</t>
  </si>
  <si>
    <t>Max Width</t>
  </si>
  <si>
    <t>Max Height</t>
  </si>
  <si>
    <t>( )</t>
  </si>
  <si>
    <t>Power Supply Info</t>
  </si>
  <si>
    <t>Batteries</t>
  </si>
  <si>
    <t>Battery</t>
  </si>
  <si>
    <t>MWL32b8</t>
  </si>
  <si>
    <t>Chemistry</t>
  </si>
  <si>
    <t>Lithium-ion</t>
  </si>
  <si>
    <t>Design Capacity</t>
  </si>
  <si>
    <t>Design Voltage</t>
  </si>
  <si>
    <t>Operating System Info</t>
  </si>
  <si>
    <t>Operating System</t>
  </si>
  <si>
    <t>Microsoft Windows XP</t>
  </si>
  <si>
    <t>5.1.2600</t>
  </si>
  <si>
    <t>Service Pack</t>
  </si>
  <si>
    <t>Service Pack 2</t>
  </si>
  <si>
    <t>Locale</t>
  </si>
  <si>
    <t>RU</t>
  </si>
  <si>
    <t>Desktop Width</t>
  </si>
  <si>
    <t>Desktop Height</t>
  </si>
  <si>
    <t>Desktop BPP</t>
  </si>
  <si>
    <t>Applications</t>
  </si>
  <si>
    <t>Processes</t>
  </si>
  <si>
    <t>PID</t>
  </si>
  <si>
    <t>Memory Usage</t>
  </si>
  <si>
    <t>Idle</t>
  </si>
  <si>
    <t>System</t>
  </si>
  <si>
    <t>smss.exe</t>
  </si>
  <si>
    <t>csrss.exe</t>
  </si>
  <si>
    <t>winlogon.exe</t>
  </si>
  <si>
    <t>services.exe</t>
  </si>
  <si>
    <t>lsass.exe</t>
  </si>
  <si>
    <t>svchost.exe</t>
  </si>
  <si>
    <t>spoolsv.exe</t>
  </si>
  <si>
    <t>explorer.exe</t>
  </si>
  <si>
    <t>alg.exe</t>
  </si>
  <si>
    <t>rundll32.exe</t>
  </si>
  <si>
    <t>hkcmd.exe</t>
  </si>
  <si>
    <t>igfxpers.exe</t>
  </si>
  <si>
    <t>jusched.exe</t>
  </si>
  <si>
    <t>PDVDServ.exe</t>
  </si>
  <si>
    <t>ctfmon.exe</t>
  </si>
  <si>
    <t>wscntfy.exe</t>
  </si>
  <si>
    <t>msiexec.exe</t>
  </si>
  <si>
    <t>wmiprvse.exe</t>
  </si>
  <si>
    <t>PCMark04.exe</t>
  </si>
  <si>
    <t>Logical Drives</t>
  </si>
  <si>
    <t>Drive Letter</t>
  </si>
  <si>
    <t>Label</t>
  </si>
  <si>
    <t>Available</t>
  </si>
  <si>
    <t>Hard Disk</t>
  </si>
  <si>
    <t>D:</t>
  </si>
  <si>
    <t>Zune 1.1 English</t>
  </si>
  <si>
    <t>CD-ROM</t>
  </si>
  <si>
    <t>Hard Disk Info</t>
  </si>
  <si>
    <t>Hard Disk Drives</t>
  </si>
  <si>
    <t>Hard Disk Drive</t>
  </si>
  <si>
    <t>FUJITSU MHW2080BH</t>
  </si>
  <si>
    <t>Interface Type</t>
  </si>
  <si>
    <t>IDE</t>
  </si>
  <si>
    <t>Drive Letters</t>
  </si>
  <si>
    <t>PCMark04 Results</t>
  </si>
  <si>
    <t>Result 1</t>
  </si>
  <si>
    <t>PCMarks</t>
  </si>
  <si>
    <t>MB/s</t>
  </si>
  <si>
    <t>MPixels/s</t>
  </si>
  <si>
    <t>KB/s</t>
  </si>
  <si>
    <t>Pages/s</t>
  </si>
  <si>
    <t>FPS</t>
  </si>
  <si>
    <t>Windows/s</t>
  </si>
  <si>
    <t>MTexels/s</t>
  </si>
  <si>
    <t>MTriangles/s</t>
  </si>
  <si>
    <t>MHz</t>
  </si>
  <si>
    <t>Hz</t>
  </si>
  <si>
    <t>MB</t>
  </si>
</sst>
</file>

<file path=xl/styles.xml><?xml version="1.0" encoding="utf-8"?>
<styleSheet xmlns="http://schemas.openxmlformats.org/spreadsheetml/2006/main">
  <numFmts count="7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4335 PCMarks&quot;"/>
    <numFmt numFmtId="165" formatCode="0.0&quot; &quot;"/>
    <numFmt numFmtId="166" formatCode="0.0&quot; MB/s&quot;"/>
    <numFmt numFmtId="167" formatCode="0.0&quot; MPixels/s&quot;"/>
    <numFmt numFmtId="168" formatCode="0.0&quot; KB/s&quot;"/>
    <numFmt numFmtId="169" formatCode="0.0&quot; Pages/s&quot;"/>
    <numFmt numFmtId="170" formatCode="0.0&quot; FPS&quot;"/>
    <numFmt numFmtId="171" formatCode="0.0&quot; Windows/s&quot;"/>
    <numFmt numFmtId="172" formatCode="0.0&quot; MTexels/s&quot;"/>
    <numFmt numFmtId="173" formatCode="0.0&quot; MTriangles/s&quot;"/>
    <numFmt numFmtId="174" formatCode="0.0,,&quot; MHz&quot;"/>
    <numFmt numFmtId="175" formatCode="0.0&quot; Hz&quot;"/>
    <numFmt numFmtId="176" formatCode="&quot;32 KB&quot;"/>
    <numFmt numFmtId="177" formatCode="&quot;2048 KB&quot;"/>
    <numFmt numFmtId="178" formatCode="&quot;128 MB&quot;"/>
    <numFmt numFmtId="179" formatCode="&quot;0 B&quot;"/>
    <numFmt numFmtId="180" formatCode="&quot;2048 px&quot;"/>
    <numFmt numFmtId="181" formatCode="&quot;502 MB&quot;"/>
    <numFmt numFmtId="182" formatCode="&quot;249 MB&quot;"/>
    <numFmt numFmtId="183" formatCode="&quot;1226 MB&quot;"/>
    <numFmt numFmtId="184" formatCode="&quot;882 MB&quot;"/>
    <numFmt numFmtId="185" formatCode="&quot;3072 MB&quot;"/>
    <numFmt numFmtId="186" formatCode="&quot;512 MB&quot;"/>
    <numFmt numFmtId="187" formatCode="&quot;64 b&quot;"/>
    <numFmt numFmtId="188" formatCode="&quot;0 b&quot;"/>
    <numFmt numFmtId="189" formatCode="&quot;256 MB&quot;"/>
    <numFmt numFmtId="190" formatCode="&quot;1600 px&quot;"/>
    <numFmt numFmtId="191" formatCode="&quot;1200 px&quot;"/>
    <numFmt numFmtId="192" formatCode="&quot;52 Ah&quot;"/>
    <numFmt numFmtId="193" formatCode="&quot;13 V&quot;"/>
    <numFmt numFmtId="194" formatCode="&quot;1280 px&quot;"/>
    <numFmt numFmtId="195" formatCode="&quot;800 px&quot;"/>
    <numFmt numFmtId="196" formatCode="&quot;32 b&quot;"/>
    <numFmt numFmtId="197" formatCode="&quot;28 KB&quot;"/>
    <numFmt numFmtId="198" formatCode="&quot;236 KB&quot;"/>
    <numFmt numFmtId="199" formatCode="&quot;384 KB&quot;"/>
    <numFmt numFmtId="200" formatCode="&quot;3856 KB&quot;"/>
    <numFmt numFmtId="201" formatCode="&quot;3608 KB&quot;"/>
    <numFmt numFmtId="202" formatCode="&quot;3236 KB&quot;"/>
    <numFmt numFmtId="203" formatCode="&quot;1464 KB&quot;"/>
    <numFmt numFmtId="204" formatCode="&quot;5 MB&quot;"/>
    <numFmt numFmtId="205" formatCode="&quot;4348 KB&quot;"/>
    <numFmt numFmtId="206" formatCode="&quot;50 MB&quot;"/>
    <numFmt numFmtId="207" formatCode="&quot;3424 KB&quot;"/>
    <numFmt numFmtId="208" formatCode="&quot;4524 KB&quot;"/>
    <numFmt numFmtId="209" formatCode="&quot;3256 KB&quot;"/>
    <numFmt numFmtId="210" formatCode="&quot;33 MB&quot;"/>
    <numFmt numFmtId="211" formatCode="&quot;3528 KB&quot;"/>
    <numFmt numFmtId="212" formatCode="&quot;3040 KB&quot;"/>
    <numFmt numFmtId="213" formatCode="&quot;2780 KB&quot;"/>
    <numFmt numFmtId="214" formatCode="&quot;2776 KB&quot;"/>
    <numFmt numFmtId="215" formatCode="&quot;1988 KB&quot;"/>
    <numFmt numFmtId="216" formatCode="&quot;3168 KB&quot;"/>
    <numFmt numFmtId="217" formatCode="&quot;3208 KB&quot;"/>
    <numFmt numFmtId="218" formatCode="&quot;2312 KB&quot;"/>
    <numFmt numFmtId="219" formatCode="&quot;8 MB&quot;"/>
    <numFmt numFmtId="220" formatCode="&quot;11 MB&quot;"/>
    <numFmt numFmtId="221" formatCode="&quot;6 MB&quot;"/>
    <numFmt numFmtId="222" formatCode="&quot;75 GB&quot;"/>
    <numFmt numFmtId="223" formatCode="&quot;63 GB&quot;"/>
    <numFmt numFmtId="224" formatCode="&quot;49 MB&quot;"/>
    <numFmt numFmtId="225" formatCode="0.0"/>
    <numFmt numFmtId="226" formatCode="0.0,,"/>
  </numFmts>
  <fonts count="2">
    <font>
      <sz val="10"/>
      <name val="Arial Cyr"/>
      <family val="0"/>
    </font>
    <font>
      <b/>
      <sz val="10"/>
      <name val="Arial Cyr"/>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8">
    <xf numFmtId="0" fontId="0" fillId="0" borderId="0" xfId="0" applyAlignment="1">
      <alignment/>
    </xf>
    <xf numFmtId="0" fontId="1" fillId="0" borderId="0" xfId="0" applyFont="1" applyAlignment="1">
      <alignment/>
    </xf>
    <xf numFmtId="0" fontId="0" fillId="0" borderId="0" xfId="0" applyAlignment="1">
      <alignment horizontal="right"/>
    </xf>
    <xf numFmtId="164" fontId="0" fillId="0" borderId="0" xfId="0" applyNumberFormat="1" applyAlignment="1">
      <alignment/>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171" fontId="0" fillId="0" borderId="0" xfId="0" applyNumberFormat="1" applyAlignment="1">
      <alignment/>
    </xf>
    <xf numFmtId="172" fontId="0" fillId="0" borderId="0" xfId="0" applyNumberFormat="1" applyAlignment="1">
      <alignment/>
    </xf>
    <xf numFmtId="173" fontId="0" fillId="0" borderId="0" xfId="0" applyNumberFormat="1" applyAlignment="1">
      <alignment/>
    </xf>
    <xf numFmtId="174" fontId="0" fillId="0" borderId="0" xfId="0" applyNumberFormat="1" applyAlignment="1">
      <alignment/>
    </xf>
    <xf numFmtId="175" fontId="0" fillId="0" borderId="0" xfId="0" applyNumberFormat="1" applyAlignment="1">
      <alignment/>
    </xf>
    <xf numFmtId="176" fontId="0" fillId="0" borderId="0" xfId="0" applyNumberFormat="1" applyAlignment="1">
      <alignment/>
    </xf>
    <xf numFmtId="177" fontId="0" fillId="0" borderId="0" xfId="0" applyNumberFormat="1" applyAlignment="1">
      <alignment/>
    </xf>
    <xf numFmtId="178" fontId="0" fillId="0" borderId="0" xfId="0" applyNumberFormat="1" applyAlignment="1">
      <alignment/>
    </xf>
    <xf numFmtId="179" fontId="0" fillId="0" borderId="0" xfId="0" applyNumberFormat="1" applyAlignment="1">
      <alignment/>
    </xf>
    <xf numFmtId="14" fontId="0" fillId="0" borderId="0" xfId="0" applyNumberFormat="1" applyAlignment="1">
      <alignment/>
    </xf>
    <xf numFmtId="180" fontId="0" fillId="0" borderId="0" xfId="0" applyNumberFormat="1" applyAlignment="1">
      <alignment/>
    </xf>
    <xf numFmtId="181" fontId="0" fillId="0" borderId="0" xfId="0" applyNumberFormat="1" applyAlignment="1">
      <alignment/>
    </xf>
    <xf numFmtId="182" fontId="0" fillId="0" borderId="0" xfId="0" applyNumberFormat="1" applyAlignment="1">
      <alignment/>
    </xf>
    <xf numFmtId="183" fontId="0" fillId="0" borderId="0" xfId="0" applyNumberFormat="1" applyAlignment="1">
      <alignment/>
    </xf>
    <xf numFmtId="184" fontId="0" fillId="0" borderId="0" xfId="0" applyNumberFormat="1" applyAlignment="1">
      <alignment/>
    </xf>
    <xf numFmtId="185" fontId="0" fillId="0" borderId="0" xfId="0" applyNumberFormat="1" applyAlignment="1">
      <alignment/>
    </xf>
    <xf numFmtId="186" fontId="0" fillId="0" borderId="0" xfId="0" applyNumberFormat="1" applyAlignment="1">
      <alignment/>
    </xf>
    <xf numFmtId="187" fontId="0" fillId="0" borderId="0" xfId="0" applyNumberFormat="1" applyAlignment="1">
      <alignment/>
    </xf>
    <xf numFmtId="188" fontId="0" fillId="0" borderId="0" xfId="0" applyNumberFormat="1" applyAlignment="1">
      <alignment/>
    </xf>
    <xf numFmtId="189" fontId="0" fillId="0" borderId="0" xfId="0" applyNumberFormat="1" applyAlignment="1">
      <alignment/>
    </xf>
    <xf numFmtId="190" fontId="0" fillId="0" borderId="0" xfId="0" applyNumberFormat="1" applyAlignment="1">
      <alignment/>
    </xf>
    <xf numFmtId="191" fontId="0" fillId="0" borderId="0" xfId="0" applyNumberFormat="1" applyAlignment="1">
      <alignment/>
    </xf>
    <xf numFmtId="192" fontId="0" fillId="0" borderId="0" xfId="0" applyNumberFormat="1" applyAlignment="1">
      <alignment/>
    </xf>
    <xf numFmtId="193" fontId="0" fillId="0" borderId="0" xfId="0" applyNumberFormat="1" applyAlignment="1">
      <alignment/>
    </xf>
    <xf numFmtId="194" fontId="0" fillId="0" borderId="0" xfId="0" applyNumberFormat="1" applyAlignment="1">
      <alignment/>
    </xf>
    <xf numFmtId="195" fontId="0" fillId="0" borderId="0" xfId="0" applyNumberFormat="1" applyAlignment="1">
      <alignment/>
    </xf>
    <xf numFmtId="196" fontId="0" fillId="0" borderId="0" xfId="0" applyNumberFormat="1" applyAlignment="1">
      <alignment/>
    </xf>
    <xf numFmtId="197" fontId="0" fillId="0" borderId="0" xfId="0" applyNumberFormat="1" applyAlignment="1">
      <alignment/>
    </xf>
    <xf numFmtId="198" fontId="0" fillId="0" borderId="0" xfId="0" applyNumberFormat="1" applyAlignment="1">
      <alignment/>
    </xf>
    <xf numFmtId="199" fontId="0" fillId="0" borderId="0" xfId="0" applyNumberFormat="1" applyAlignment="1">
      <alignment/>
    </xf>
    <xf numFmtId="200" fontId="0" fillId="0" borderId="0" xfId="0" applyNumberFormat="1" applyAlignment="1">
      <alignment/>
    </xf>
    <xf numFmtId="201" fontId="0" fillId="0" borderId="0" xfId="0" applyNumberFormat="1" applyAlignment="1">
      <alignment/>
    </xf>
    <xf numFmtId="202" fontId="0" fillId="0" borderId="0" xfId="0" applyNumberFormat="1" applyAlignment="1">
      <alignment/>
    </xf>
    <xf numFmtId="203" fontId="0" fillId="0" borderId="0" xfId="0" applyNumberFormat="1" applyAlignment="1">
      <alignment/>
    </xf>
    <xf numFmtId="204" fontId="0" fillId="0" borderId="0" xfId="0" applyNumberFormat="1" applyAlignment="1">
      <alignment/>
    </xf>
    <xf numFmtId="205" fontId="0" fillId="0" borderId="0" xfId="0" applyNumberFormat="1" applyAlignment="1">
      <alignment/>
    </xf>
    <xf numFmtId="206" fontId="0" fillId="0" borderId="0" xfId="0" applyNumberFormat="1" applyAlignment="1">
      <alignment/>
    </xf>
    <xf numFmtId="207" fontId="0" fillId="0" borderId="0" xfId="0" applyNumberFormat="1" applyAlignment="1">
      <alignment/>
    </xf>
    <xf numFmtId="208" fontId="0" fillId="0" borderId="0" xfId="0" applyNumberFormat="1" applyAlignment="1">
      <alignment/>
    </xf>
    <xf numFmtId="209" fontId="0" fillId="0" borderId="0" xfId="0" applyNumberFormat="1" applyAlignment="1">
      <alignment/>
    </xf>
    <xf numFmtId="210" fontId="0" fillId="0" borderId="0" xfId="0" applyNumberFormat="1" applyAlignment="1">
      <alignment/>
    </xf>
    <xf numFmtId="211" fontId="0" fillId="0" borderId="0" xfId="0" applyNumberFormat="1" applyAlignment="1">
      <alignment/>
    </xf>
    <xf numFmtId="212" fontId="0" fillId="0" borderId="0" xfId="0" applyNumberFormat="1" applyAlignment="1">
      <alignment/>
    </xf>
    <xf numFmtId="213" fontId="0" fillId="0" borderId="0" xfId="0" applyNumberFormat="1" applyAlignment="1">
      <alignment/>
    </xf>
    <xf numFmtId="214" fontId="0" fillId="0" borderId="0" xfId="0" applyNumberFormat="1" applyAlignment="1">
      <alignment/>
    </xf>
    <xf numFmtId="215"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218" fontId="0" fillId="0" borderId="0" xfId="0" applyNumberFormat="1" applyAlignment="1">
      <alignment/>
    </xf>
    <xf numFmtId="219" fontId="0" fillId="0" borderId="0" xfId="0" applyNumberFormat="1" applyAlignment="1">
      <alignment/>
    </xf>
    <xf numFmtId="220" fontId="0" fillId="0" borderId="0" xfId="0" applyNumberFormat="1" applyAlignment="1">
      <alignment/>
    </xf>
    <xf numFmtId="221" fontId="0" fillId="0" borderId="0" xfId="0" applyNumberFormat="1" applyAlignment="1">
      <alignment/>
    </xf>
    <xf numFmtId="222" fontId="0" fillId="0" borderId="0" xfId="0" applyNumberFormat="1" applyAlignment="1">
      <alignment/>
    </xf>
    <xf numFmtId="223" fontId="0" fillId="0" borderId="0" xfId="0" applyNumberFormat="1" applyAlignment="1">
      <alignment/>
    </xf>
    <xf numFmtId="224" fontId="0" fillId="0" borderId="0" xfId="0" applyNumberFormat="1" applyAlignment="1">
      <alignment/>
    </xf>
    <xf numFmtId="0" fontId="1" fillId="0" borderId="0" xfId="0" applyFont="1" applyAlignment="1">
      <alignment horizontal="right"/>
    </xf>
    <xf numFmtId="225" fontId="0" fillId="0" borderId="0" xfId="0" applyNumberFormat="1" applyAlignment="1">
      <alignment horizontal="right"/>
    </xf>
    <xf numFmtId="226" fontId="0" fillId="0" borderId="0" xfId="0" applyNumberFormat="1" applyAlignment="1">
      <alignment horizontal="righ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361"/>
  <sheetViews>
    <sheetView tabSelected="1" workbookViewId="0" topLeftCell="A1">
      <selection activeCell="A1" sqref="A1"/>
    </sheetView>
  </sheetViews>
  <sheetFormatPr defaultColWidth="9.00390625" defaultRowHeight="12.75"/>
  <cols>
    <col min="1" max="1" width="6.75390625" style="0" customWidth="1"/>
    <col min="2" max="2" width="34.875" style="0" bestFit="1" customWidth="1"/>
    <col min="3" max="18" width="16.75390625" style="0" customWidth="1"/>
  </cols>
  <sheetData>
    <row r="2" ht="12.75">
      <c r="B2" s="1" t="s">
        <v>0</v>
      </c>
    </row>
    <row r="3" ht="12.75">
      <c r="B3" s="1" t="s">
        <v>1</v>
      </c>
    </row>
    <row r="4" spans="2:3" ht="12.75">
      <c r="B4" t="s">
        <v>2</v>
      </c>
      <c r="C4" t="s">
        <v>3</v>
      </c>
    </row>
    <row r="5" spans="2:3" ht="12.75">
      <c r="B5" t="s">
        <v>4</v>
      </c>
      <c r="C5" s="2" t="s">
        <v>5</v>
      </c>
    </row>
    <row r="6" spans="2:3" ht="12.75">
      <c r="B6" t="s">
        <v>6</v>
      </c>
      <c r="C6" s="2" t="s">
        <v>7</v>
      </c>
    </row>
    <row r="7" spans="2:3" ht="12.75">
      <c r="B7" t="s">
        <v>8</v>
      </c>
      <c r="C7" s="2" t="s">
        <v>7</v>
      </c>
    </row>
    <row r="8" spans="2:3" ht="12.75">
      <c r="B8" t="s">
        <v>9</v>
      </c>
      <c r="C8" s="3">
        <f>4335*10^0</f>
        <v>4335</v>
      </c>
    </row>
    <row r="9" spans="2:3" ht="12.75">
      <c r="B9" t="s">
        <v>10</v>
      </c>
      <c r="C9" s="4">
        <f>4972*10^0</f>
        <v>4972</v>
      </c>
    </row>
    <row r="10" spans="2:3" ht="12.75">
      <c r="B10" t="s">
        <v>11</v>
      </c>
      <c r="C10" s="4">
        <f>3261*10^0</f>
        <v>3261</v>
      </c>
    </row>
    <row r="11" spans="2:3" ht="12.75">
      <c r="B11" t="s">
        <v>12</v>
      </c>
      <c r="C11" s="4">
        <f>910*10^0</f>
        <v>910</v>
      </c>
    </row>
    <row r="12" spans="2:3" ht="12.75">
      <c r="B12" t="s">
        <v>13</v>
      </c>
      <c r="C12" s="4">
        <f>3775*10^0</f>
        <v>3775</v>
      </c>
    </row>
    <row r="13" spans="2:3" ht="12.75">
      <c r="B13" t="s">
        <v>14</v>
      </c>
      <c r="C13" s="5">
        <f>5.976312</f>
        <v>5.976312</v>
      </c>
    </row>
    <row r="14" spans="2:3" ht="12.75">
      <c r="B14" t="s">
        <v>15</v>
      </c>
      <c r="C14" s="5">
        <f>50.416367</f>
        <v>50.416367</v>
      </c>
    </row>
    <row r="15" spans="2:3" ht="12.75">
      <c r="B15" t="s">
        <v>16</v>
      </c>
      <c r="C15" s="5">
        <f>45.393326</f>
        <v>45.393326</v>
      </c>
    </row>
    <row r="16" spans="2:3" ht="12.75">
      <c r="B16" t="s">
        <v>17</v>
      </c>
      <c r="C16" s="6">
        <f>20.51819</f>
        <v>20.51819</v>
      </c>
    </row>
    <row r="17" spans="2:3" ht="12.75">
      <c r="B17" t="s">
        <v>18</v>
      </c>
      <c r="C17" s="5">
        <f>4179.685547</f>
        <v>4179.685547</v>
      </c>
    </row>
    <row r="18" spans="2:3" ht="12.75">
      <c r="B18" t="s">
        <v>19</v>
      </c>
      <c r="C18" s="7">
        <f>3.989157</f>
        <v>3.989157</v>
      </c>
    </row>
    <row r="19" spans="2:3" ht="12.75">
      <c r="B19" t="s">
        <v>20</v>
      </c>
      <c r="C19" s="5">
        <f>51.864239</f>
        <v>51.864239</v>
      </c>
    </row>
    <row r="20" spans="2:3" ht="12.75">
      <c r="B20" t="s">
        <v>21</v>
      </c>
      <c r="C20" s="7">
        <f>2668.325439</f>
        <v>2668.325439</v>
      </c>
    </row>
    <row r="21" spans="2:3" ht="12.75">
      <c r="B21" t="s">
        <v>22</v>
      </c>
      <c r="C21" s="8">
        <f>3.850698*10^0</f>
        <v>3.850698</v>
      </c>
    </row>
    <row r="22" spans="2:3" ht="12.75">
      <c r="B22" t="s">
        <v>23</v>
      </c>
      <c r="C22" s="9">
        <f>62.726189*10^0</f>
        <v>62.726189</v>
      </c>
    </row>
    <row r="23" spans="2:3" ht="12.75">
      <c r="B23" t="s">
        <v>24</v>
      </c>
      <c r="C23" s="9">
        <f>65.081062*10^0</f>
        <v>65.081062</v>
      </c>
    </row>
    <row r="24" spans="2:3" ht="12.75">
      <c r="B24" t="s">
        <v>25</v>
      </c>
      <c r="C24" s="9">
        <f>90.497849*10^0</f>
        <v>90.497849</v>
      </c>
    </row>
    <row r="25" spans="2:3" ht="12.75">
      <c r="B25" t="s">
        <v>26</v>
      </c>
      <c r="C25" s="9">
        <f>459.738312*10^0</f>
        <v>459.738312</v>
      </c>
    </row>
    <row r="26" spans="2:3" ht="12.75">
      <c r="B26" t="s">
        <v>14</v>
      </c>
      <c r="C26" s="5">
        <f>5.930047</f>
        <v>5.930047</v>
      </c>
    </row>
    <row r="27" spans="2:3" ht="12.75">
      <c r="B27" t="s">
        <v>15</v>
      </c>
      <c r="C27" s="5">
        <f>49.98045</f>
        <v>49.98045</v>
      </c>
    </row>
    <row r="28" spans="2:3" ht="12.75">
      <c r="B28" t="s">
        <v>16</v>
      </c>
      <c r="C28" s="5">
        <f>45.472717</f>
        <v>45.472717</v>
      </c>
    </row>
    <row r="29" spans="2:3" ht="12.75">
      <c r="B29" t="s">
        <v>17</v>
      </c>
      <c r="C29" s="6">
        <f>20.488688</f>
        <v>20.488688</v>
      </c>
    </row>
    <row r="30" spans="2:3" ht="12.75">
      <c r="B30" t="s">
        <v>19</v>
      </c>
      <c r="C30" s="7">
        <f>5.059025</f>
        <v>5.059025</v>
      </c>
    </row>
    <row r="31" spans="2:3" ht="12.75">
      <c r="B31" t="s">
        <v>20</v>
      </c>
      <c r="C31" s="5">
        <f>51.601551</f>
        <v>51.601551</v>
      </c>
    </row>
    <row r="32" spans="2:3" ht="12.75">
      <c r="B32" t="s">
        <v>21</v>
      </c>
      <c r="C32" s="7">
        <f>2653.567627</f>
        <v>2653.567627</v>
      </c>
    </row>
    <row r="33" spans="2:3" ht="12.75">
      <c r="B33" t="s">
        <v>23</v>
      </c>
      <c r="C33" s="9">
        <f>63.369781*10^0</f>
        <v>63.369781</v>
      </c>
    </row>
    <row r="34" spans="2:3" ht="12.75">
      <c r="B34" t="s">
        <v>24</v>
      </c>
      <c r="C34" s="9">
        <f>64.925224*10^0</f>
        <v>64.925224</v>
      </c>
    </row>
    <row r="35" spans="2:3" ht="12.75">
      <c r="B35" t="s">
        <v>27</v>
      </c>
      <c r="C35" s="5">
        <f>3169.739258</f>
        <v>3169.739258</v>
      </c>
    </row>
    <row r="36" spans="2:3" ht="12.75">
      <c r="B36" t="s">
        <v>28</v>
      </c>
      <c r="C36" s="5">
        <f>3677.123291</f>
        <v>3677.123291</v>
      </c>
    </row>
    <row r="37" spans="2:3" ht="12.75">
      <c r="B37" t="s">
        <v>29</v>
      </c>
      <c r="C37" s="5">
        <f>7137.487793</f>
        <v>7137.487793</v>
      </c>
    </row>
    <row r="38" spans="2:3" ht="12.75">
      <c r="B38" t="s">
        <v>30</v>
      </c>
      <c r="C38" s="5">
        <f>12752.992188</f>
        <v>12752.992188</v>
      </c>
    </row>
    <row r="39" spans="2:3" ht="12.75">
      <c r="B39" t="s">
        <v>31</v>
      </c>
      <c r="C39" s="5">
        <f>2660.830322</f>
        <v>2660.830322</v>
      </c>
    </row>
    <row r="40" spans="2:3" ht="12.75">
      <c r="B40" t="s">
        <v>32</v>
      </c>
      <c r="C40" s="5">
        <f>2660.017334</f>
        <v>2660.017334</v>
      </c>
    </row>
    <row r="41" spans="2:3" ht="12.75">
      <c r="B41" t="s">
        <v>33</v>
      </c>
      <c r="C41" s="5">
        <f>7465.383301</f>
        <v>7465.383301</v>
      </c>
    </row>
    <row r="42" spans="2:3" ht="12.75">
      <c r="B42" t="s">
        <v>34</v>
      </c>
      <c r="C42" s="5">
        <f>12097.126953</f>
        <v>12097.126953</v>
      </c>
    </row>
    <row r="43" spans="2:3" ht="12.75">
      <c r="B43" t="s">
        <v>35</v>
      </c>
      <c r="C43" s="5">
        <f>1220.402222</f>
        <v>1220.402222</v>
      </c>
    </row>
    <row r="44" spans="2:3" ht="12.75">
      <c r="B44" t="s">
        <v>36</v>
      </c>
      <c r="C44" s="5">
        <f>1600.806763</f>
        <v>1600.806763</v>
      </c>
    </row>
    <row r="45" spans="2:3" ht="12.75">
      <c r="B45" t="s">
        <v>37</v>
      </c>
      <c r="C45" s="5">
        <f>6129.995605</f>
        <v>6129.995605</v>
      </c>
    </row>
    <row r="46" spans="2:3" ht="12.75">
      <c r="B46" t="s">
        <v>38</v>
      </c>
      <c r="C46" s="5">
        <f>10704.953125</f>
        <v>10704.953125</v>
      </c>
    </row>
    <row r="47" spans="2:3" ht="12.75">
      <c r="B47" t="s">
        <v>39</v>
      </c>
      <c r="C47" s="5">
        <f>2448.719727</f>
        <v>2448.719727</v>
      </c>
    </row>
    <row r="48" spans="2:3" ht="12.75">
      <c r="B48" t="s">
        <v>40</v>
      </c>
      <c r="C48" s="5">
        <f>2506.984619</f>
        <v>2506.984619</v>
      </c>
    </row>
    <row r="49" spans="2:3" ht="12.75">
      <c r="B49" t="s">
        <v>41</v>
      </c>
      <c r="C49" s="5">
        <f>5557.757324</f>
        <v>5557.757324</v>
      </c>
    </row>
    <row r="50" spans="2:3" ht="12.75">
      <c r="B50" t="s">
        <v>42</v>
      </c>
      <c r="C50" s="5">
        <f>7101.786621</f>
        <v>7101.786621</v>
      </c>
    </row>
    <row r="51" spans="2:3" ht="12.75">
      <c r="B51" t="s">
        <v>43</v>
      </c>
      <c r="C51" s="10">
        <f>92.743332*10^0</f>
        <v>92.743332</v>
      </c>
    </row>
    <row r="52" spans="2:3" ht="12.75">
      <c r="B52" t="s">
        <v>44</v>
      </c>
      <c r="C52" s="9">
        <f>459.70694*10^0</f>
        <v>459.70694</v>
      </c>
    </row>
    <row r="53" spans="2:3" ht="12.75">
      <c r="B53" t="s">
        <v>45</v>
      </c>
      <c r="C53" s="9">
        <f>459.750732*10^0</f>
        <v>459.750732</v>
      </c>
    </row>
    <row r="54" spans="2:3" ht="12.75">
      <c r="B54" t="s">
        <v>46</v>
      </c>
      <c r="C54" s="11">
        <f>874.022583</f>
        <v>874.022583</v>
      </c>
    </row>
    <row r="55" spans="2:3" ht="12.75">
      <c r="B55" t="s">
        <v>47</v>
      </c>
      <c r="C55" s="11">
        <f>594.428955</f>
        <v>594.428955</v>
      </c>
    </row>
    <row r="56" spans="2:3" ht="12.75">
      <c r="B56" t="s">
        <v>48</v>
      </c>
      <c r="C56" s="12">
        <f>5.297281</f>
        <v>5.297281</v>
      </c>
    </row>
    <row r="57" spans="2:3" ht="12.75">
      <c r="B57" t="s">
        <v>49</v>
      </c>
      <c r="C57" s="12">
        <f>4.262605</f>
        <v>4.262605</v>
      </c>
    </row>
    <row r="58" spans="2:3" ht="12.75">
      <c r="B58" t="s">
        <v>50</v>
      </c>
      <c r="C58" s="5">
        <f>6.938197</f>
        <v>6.938197</v>
      </c>
    </row>
    <row r="59" spans="2:3" ht="12.75">
      <c r="B59" t="s">
        <v>51</v>
      </c>
      <c r="C59" s="5">
        <f>5.328398</f>
        <v>5.328398</v>
      </c>
    </row>
    <row r="60" spans="2:3" ht="12.75">
      <c r="B60" t="s">
        <v>52</v>
      </c>
      <c r="C60" s="5">
        <f>28.755413</f>
        <v>28.755413</v>
      </c>
    </row>
    <row r="61" spans="2:3" ht="12.75">
      <c r="B61" t="s">
        <v>53</v>
      </c>
      <c r="C61" s="5">
        <f>4.447341</f>
        <v>4.447341</v>
      </c>
    </row>
    <row r="63" ht="12.75">
      <c r="B63" s="1" t="s">
        <v>54</v>
      </c>
    </row>
    <row r="64" spans="2:3" ht="12.75">
      <c r="B64" t="s">
        <v>2</v>
      </c>
      <c r="C64">
        <v>3.4</v>
      </c>
    </row>
    <row r="65" ht="12.75">
      <c r="B65" t="s">
        <v>55</v>
      </c>
    </row>
    <row r="66" ht="12.75">
      <c r="B66" s="1" t="s">
        <v>56</v>
      </c>
    </row>
    <row r="67" spans="2:3" ht="12.75">
      <c r="B67" t="s">
        <v>57</v>
      </c>
      <c r="C67" t="s">
        <v>58</v>
      </c>
    </row>
    <row r="68" spans="2:3" ht="12.75">
      <c r="B68" t="s">
        <v>59</v>
      </c>
      <c r="C68" t="s">
        <v>60</v>
      </c>
    </row>
    <row r="69" spans="2:3" ht="12.75">
      <c r="B69" t="s">
        <v>61</v>
      </c>
      <c r="C69" s="13">
        <f>1.73*10^9</f>
        <v>1730000000</v>
      </c>
    </row>
    <row r="70" spans="2:3" ht="12.75">
      <c r="B70" t="s">
        <v>62</v>
      </c>
      <c r="C70" s="13">
        <f>1.73*10^9</f>
        <v>1730000000</v>
      </c>
    </row>
    <row r="71" spans="2:3" ht="12.75">
      <c r="B71" t="s">
        <v>63</v>
      </c>
      <c r="C71" s="14">
        <v>0</v>
      </c>
    </row>
    <row r="72" spans="2:3" ht="12.75">
      <c r="B72" t="s">
        <v>64</v>
      </c>
      <c r="C72" t="s">
        <v>65</v>
      </c>
    </row>
    <row r="73" spans="2:3" ht="12.75">
      <c r="B73" t="s">
        <v>66</v>
      </c>
      <c r="C73" t="s">
        <v>67</v>
      </c>
    </row>
    <row r="74" spans="2:3" ht="12.75">
      <c r="B74" t="s">
        <v>68</v>
      </c>
      <c r="C74" t="s">
        <v>69</v>
      </c>
    </row>
    <row r="75" spans="2:3" ht="12.75">
      <c r="B75" t="s">
        <v>70</v>
      </c>
      <c r="C75" t="s">
        <v>71</v>
      </c>
    </row>
    <row r="76" spans="2:3" ht="12.75">
      <c r="B76" t="s">
        <v>72</v>
      </c>
      <c r="C76" t="s">
        <v>73</v>
      </c>
    </row>
    <row r="77" spans="2:3" ht="12.75">
      <c r="B77" t="s">
        <v>2</v>
      </c>
      <c r="C77" t="s">
        <v>60</v>
      </c>
    </row>
    <row r="80" spans="2:8" ht="12.75">
      <c r="B80" s="1" t="s">
        <v>74</v>
      </c>
      <c r="C80" s="1" t="s">
        <v>75</v>
      </c>
      <c r="D80" s="1" t="s">
        <v>76</v>
      </c>
      <c r="E80" s="1" t="s">
        <v>66</v>
      </c>
      <c r="F80" s="1" t="s">
        <v>77</v>
      </c>
      <c r="G80" s="1" t="s">
        <v>78</v>
      </c>
      <c r="H80" s="1" t="s">
        <v>79</v>
      </c>
    </row>
    <row r="81" spans="3:8" ht="12.75">
      <c r="C81">
        <v>1</v>
      </c>
      <c r="D81" s="15">
        <f>32*2^10</f>
        <v>32768</v>
      </c>
      <c r="E81" t="s">
        <v>80</v>
      </c>
      <c r="F81" t="s">
        <v>81</v>
      </c>
      <c r="G81" t="s">
        <v>82</v>
      </c>
      <c r="H81" t="s">
        <v>82</v>
      </c>
    </row>
    <row r="82" spans="3:8" ht="12.75">
      <c r="C82">
        <v>2</v>
      </c>
      <c r="D82" s="16">
        <f>2*2^20</f>
        <v>2097152</v>
      </c>
      <c r="E82" t="s">
        <v>83</v>
      </c>
      <c r="F82" t="s">
        <v>81</v>
      </c>
      <c r="G82" t="s">
        <v>82</v>
      </c>
      <c r="H82" t="s">
        <v>82</v>
      </c>
    </row>
    <row r="85" spans="2:7" ht="12.75">
      <c r="B85" s="1" t="s">
        <v>84</v>
      </c>
      <c r="C85" s="1" t="s">
        <v>85</v>
      </c>
      <c r="D85" s="1" t="s">
        <v>86</v>
      </c>
      <c r="E85" s="1" t="s">
        <v>87</v>
      </c>
      <c r="F85" s="1" t="s">
        <v>88</v>
      </c>
      <c r="G85" s="1" t="s">
        <v>89</v>
      </c>
    </row>
    <row r="86" spans="3:7" ht="12.75">
      <c r="C86" t="s">
        <v>90</v>
      </c>
      <c r="D86" t="s">
        <v>91</v>
      </c>
      <c r="E86" t="s">
        <v>92</v>
      </c>
      <c r="F86" t="s">
        <v>93</v>
      </c>
      <c r="G86">
        <v>0</v>
      </c>
    </row>
    <row r="87" spans="3:7" ht="12.75">
      <c r="C87" t="s">
        <v>94</v>
      </c>
      <c r="D87" t="s">
        <v>95</v>
      </c>
      <c r="E87" t="s">
        <v>96</v>
      </c>
      <c r="F87" t="s">
        <v>97</v>
      </c>
      <c r="G87">
        <v>1</v>
      </c>
    </row>
    <row r="88" spans="3:7" ht="12.75">
      <c r="C88" t="s">
        <v>98</v>
      </c>
      <c r="D88" t="s">
        <v>99</v>
      </c>
      <c r="E88" t="s">
        <v>100</v>
      </c>
      <c r="F88" t="s">
        <v>101</v>
      </c>
      <c r="G88">
        <v>2</v>
      </c>
    </row>
    <row r="89" spans="3:7" ht="12.75">
      <c r="C89" t="s">
        <v>100</v>
      </c>
      <c r="D89" t="s">
        <v>100</v>
      </c>
      <c r="E89" t="s">
        <v>100</v>
      </c>
      <c r="F89" t="s">
        <v>100</v>
      </c>
      <c r="G89">
        <v>3</v>
      </c>
    </row>
    <row r="90" spans="3:7" ht="12.75">
      <c r="C90" t="s">
        <v>102</v>
      </c>
      <c r="D90" t="s">
        <v>103</v>
      </c>
      <c r="E90" t="s">
        <v>104</v>
      </c>
      <c r="F90" t="s">
        <v>105</v>
      </c>
      <c r="G90">
        <v>4</v>
      </c>
    </row>
    <row r="91" spans="3:7" ht="12.75">
      <c r="C91" t="s">
        <v>106</v>
      </c>
      <c r="D91" t="s">
        <v>106</v>
      </c>
      <c r="E91" t="s">
        <v>107</v>
      </c>
      <c r="F91" t="s">
        <v>108</v>
      </c>
      <c r="G91">
        <v>5</v>
      </c>
    </row>
    <row r="92" spans="3:7" ht="12.75">
      <c r="C92" t="s">
        <v>105</v>
      </c>
      <c r="D92" t="s">
        <v>109</v>
      </c>
      <c r="E92" t="s">
        <v>105</v>
      </c>
      <c r="F92" t="s">
        <v>100</v>
      </c>
      <c r="G92">
        <v>6</v>
      </c>
    </row>
    <row r="93" spans="3:7" ht="12.75">
      <c r="C93" t="s">
        <v>100</v>
      </c>
      <c r="D93" t="s">
        <v>100</v>
      </c>
      <c r="E93" t="s">
        <v>100</v>
      </c>
      <c r="F93" t="s">
        <v>100</v>
      </c>
      <c r="G93">
        <v>7</v>
      </c>
    </row>
    <row r="94" spans="3:7" ht="12.75">
      <c r="C94" t="s">
        <v>100</v>
      </c>
      <c r="D94" t="s">
        <v>100</v>
      </c>
      <c r="E94" t="s">
        <v>100</v>
      </c>
      <c r="F94" t="s">
        <v>100</v>
      </c>
      <c r="G94">
        <v>8</v>
      </c>
    </row>
    <row r="95" spans="3:7" ht="12.75">
      <c r="C95" t="s">
        <v>100</v>
      </c>
      <c r="D95" t="s">
        <v>100</v>
      </c>
      <c r="E95" t="s">
        <v>100</v>
      </c>
      <c r="F95" t="s">
        <v>100</v>
      </c>
      <c r="G95">
        <v>9</v>
      </c>
    </row>
    <row r="96" spans="3:7" ht="12.75">
      <c r="C96" t="s">
        <v>110</v>
      </c>
      <c r="D96" t="s">
        <v>100</v>
      </c>
      <c r="E96" t="s">
        <v>100</v>
      </c>
      <c r="F96" t="s">
        <v>100</v>
      </c>
      <c r="G96">
        <v>10</v>
      </c>
    </row>
    <row r="99" spans="2:7" ht="12.75">
      <c r="B99" s="1" t="s">
        <v>111</v>
      </c>
      <c r="C99" s="1" t="s">
        <v>85</v>
      </c>
      <c r="D99" s="1" t="s">
        <v>86</v>
      </c>
      <c r="E99" s="1" t="s">
        <v>87</v>
      </c>
      <c r="F99" s="1" t="s">
        <v>88</v>
      </c>
      <c r="G99" s="1" t="s">
        <v>89</v>
      </c>
    </row>
    <row r="100" spans="3:7" ht="12.75">
      <c r="C100" t="s">
        <v>112</v>
      </c>
      <c r="D100" t="s">
        <v>100</v>
      </c>
      <c r="E100" t="s">
        <v>100</v>
      </c>
      <c r="F100" t="s">
        <v>100</v>
      </c>
      <c r="G100">
        <v>0</v>
      </c>
    </row>
    <row r="101" spans="3:7" ht="12.75">
      <c r="C101" t="s">
        <v>100</v>
      </c>
      <c r="D101" t="s">
        <v>100</v>
      </c>
      <c r="E101" t="s">
        <v>100</v>
      </c>
      <c r="F101" t="s">
        <v>113</v>
      </c>
      <c r="G101">
        <v>1</v>
      </c>
    </row>
    <row r="102" spans="3:7" ht="12.75">
      <c r="C102" t="s">
        <v>114</v>
      </c>
      <c r="D102" t="s">
        <v>115</v>
      </c>
      <c r="E102" t="s">
        <v>116</v>
      </c>
      <c r="F102" t="s">
        <v>117</v>
      </c>
      <c r="G102">
        <v>2</v>
      </c>
    </row>
    <row r="103" spans="3:7" ht="12.75">
      <c r="C103" t="s">
        <v>118</v>
      </c>
      <c r="D103" t="s">
        <v>119</v>
      </c>
      <c r="E103" t="s">
        <v>120</v>
      </c>
      <c r="F103" t="s">
        <v>121</v>
      </c>
      <c r="G103">
        <v>3</v>
      </c>
    </row>
    <row r="104" spans="3:7" ht="12.75">
      <c r="C104" t="s">
        <v>122</v>
      </c>
      <c r="D104" t="s">
        <v>123</v>
      </c>
      <c r="E104" t="s">
        <v>124</v>
      </c>
      <c r="F104" t="s">
        <v>125</v>
      </c>
      <c r="G104">
        <v>4</v>
      </c>
    </row>
    <row r="105" spans="3:7" ht="12.75">
      <c r="C105" t="s">
        <v>100</v>
      </c>
      <c r="D105" t="s">
        <v>100</v>
      </c>
      <c r="E105" t="s">
        <v>100</v>
      </c>
      <c r="F105" t="s">
        <v>100</v>
      </c>
      <c r="G105">
        <v>5</v>
      </c>
    </row>
    <row r="106" spans="3:7" ht="12.75">
      <c r="C106" t="s">
        <v>100</v>
      </c>
      <c r="D106" t="s">
        <v>100</v>
      </c>
      <c r="E106" t="s">
        <v>126</v>
      </c>
      <c r="F106" t="s">
        <v>100</v>
      </c>
      <c r="G106">
        <v>6</v>
      </c>
    </row>
    <row r="107" spans="3:7" ht="12.75">
      <c r="C107" t="s">
        <v>100</v>
      </c>
      <c r="D107" t="s">
        <v>100</v>
      </c>
      <c r="E107" t="s">
        <v>100</v>
      </c>
      <c r="F107" t="s">
        <v>100</v>
      </c>
      <c r="G107">
        <v>7</v>
      </c>
    </row>
    <row r="108" spans="3:7" ht="12.75">
      <c r="C108" t="s">
        <v>127</v>
      </c>
      <c r="D108" t="s">
        <v>100</v>
      </c>
      <c r="E108" t="s">
        <v>100</v>
      </c>
      <c r="F108" t="s">
        <v>100</v>
      </c>
      <c r="G108">
        <v>8</v>
      </c>
    </row>
    <row r="109" ht="12.75">
      <c r="B109" s="1" t="s">
        <v>128</v>
      </c>
    </row>
    <row r="110" spans="2:3" ht="12.75">
      <c r="B110" t="s">
        <v>2</v>
      </c>
      <c r="C110" t="s">
        <v>129</v>
      </c>
    </row>
    <row r="111" spans="2:3" ht="12.75">
      <c r="B111" t="s">
        <v>130</v>
      </c>
      <c r="C111" t="s">
        <v>131</v>
      </c>
    </row>
    <row r="112" ht="12.75">
      <c r="B112" s="1" t="s">
        <v>132</v>
      </c>
    </row>
    <row r="113" spans="2:3" ht="12.75">
      <c r="B113" t="s">
        <v>2</v>
      </c>
      <c r="C113" t="s">
        <v>133</v>
      </c>
    </row>
    <row r="114" spans="2:3" ht="12.75">
      <c r="B114" t="s">
        <v>134</v>
      </c>
      <c r="C114" t="s">
        <v>135</v>
      </c>
    </row>
    <row r="115" ht="12.75">
      <c r="B115" t="s">
        <v>136</v>
      </c>
    </row>
    <row r="116" ht="12.75">
      <c r="B116" s="1" t="s">
        <v>137</v>
      </c>
    </row>
    <row r="117" spans="2:3" ht="12.75">
      <c r="B117" t="s">
        <v>138</v>
      </c>
      <c r="C117" t="s">
        <v>135</v>
      </c>
    </row>
    <row r="118" spans="2:3" ht="12.75">
      <c r="B118" t="s">
        <v>57</v>
      </c>
      <c r="C118" t="s">
        <v>139</v>
      </c>
    </row>
    <row r="119" spans="2:3" ht="12.75">
      <c r="B119" t="s">
        <v>140</v>
      </c>
      <c r="C119" s="17">
        <f>128*2^20</f>
        <v>134217728</v>
      </c>
    </row>
    <row r="120" spans="2:3" ht="12.75">
      <c r="B120" t="s">
        <v>141</v>
      </c>
      <c r="C120" s="17">
        <f>128*2^20</f>
        <v>134217728</v>
      </c>
    </row>
    <row r="121" spans="2:3" ht="12.75">
      <c r="B121" t="s">
        <v>142</v>
      </c>
      <c r="C121" s="18">
        <v>0</v>
      </c>
    </row>
    <row r="122" spans="2:3" ht="12.75">
      <c r="B122" t="s">
        <v>143</v>
      </c>
      <c r="C122" t="s">
        <v>144</v>
      </c>
    </row>
    <row r="123" spans="2:3" ht="12.75">
      <c r="B123" t="s">
        <v>145</v>
      </c>
      <c r="C123" t="s">
        <v>146</v>
      </c>
    </row>
    <row r="124" ht="12.75">
      <c r="B124" t="s">
        <v>147</v>
      </c>
    </row>
    <row r="125" spans="2:3" ht="12.75">
      <c r="B125" t="s">
        <v>148</v>
      </c>
      <c r="C125" s="19">
        <v>38755</v>
      </c>
    </row>
    <row r="126" spans="2:3" ht="12.75">
      <c r="B126" t="s">
        <v>149</v>
      </c>
      <c r="C126" t="b">
        <v>1</v>
      </c>
    </row>
    <row r="127" spans="2:3" ht="12.75">
      <c r="B127" t="s">
        <v>150</v>
      </c>
      <c r="C127" s="20">
        <f>2048*10^0</f>
        <v>2048</v>
      </c>
    </row>
    <row r="128" spans="2:3" ht="12.75">
      <c r="B128" t="s">
        <v>151</v>
      </c>
      <c r="C128" s="20">
        <f>2048*10^0</f>
        <v>2048</v>
      </c>
    </row>
    <row r="129" spans="2:3" ht="12.75">
      <c r="B129" t="s">
        <v>152</v>
      </c>
      <c r="C129">
        <v>0</v>
      </c>
    </row>
    <row r="130" spans="2:3" ht="12.75">
      <c r="B130" t="s">
        <v>153</v>
      </c>
      <c r="C130">
        <v>0</v>
      </c>
    </row>
    <row r="131" spans="2:3" ht="12.75">
      <c r="B131" t="s">
        <v>154</v>
      </c>
      <c r="C131">
        <v>8</v>
      </c>
    </row>
    <row r="132" spans="2:3" ht="12.75">
      <c r="B132" t="s">
        <v>155</v>
      </c>
      <c r="C132">
        <v>8</v>
      </c>
    </row>
    <row r="133" ht="12.75">
      <c r="B133" t="s">
        <v>156</v>
      </c>
    </row>
    <row r="134" spans="2:3" ht="12.75">
      <c r="B134" t="s">
        <v>157</v>
      </c>
      <c r="C134">
        <v>2</v>
      </c>
    </row>
    <row r="135" spans="2:3" ht="12.75">
      <c r="B135" t="s">
        <v>158</v>
      </c>
      <c r="C135">
        <v>0</v>
      </c>
    </row>
    <row r="136" spans="2:3" ht="12.75">
      <c r="B136" t="s">
        <v>159</v>
      </c>
      <c r="C136">
        <v>8</v>
      </c>
    </row>
    <row r="137" ht="12.75">
      <c r="B137" s="1" t="s">
        <v>160</v>
      </c>
    </row>
    <row r="138" spans="2:3" ht="12.75">
      <c r="B138" t="s">
        <v>161</v>
      </c>
      <c r="C138" t="s">
        <v>135</v>
      </c>
    </row>
    <row r="139" spans="2:3" ht="12.75">
      <c r="B139" t="s">
        <v>162</v>
      </c>
      <c r="C139" t="s">
        <v>163</v>
      </c>
    </row>
    <row r="140" spans="2:3" ht="12.75">
      <c r="B140" t="s">
        <v>164</v>
      </c>
      <c r="C140" t="s">
        <v>165</v>
      </c>
    </row>
    <row r="141" spans="2:3" ht="12.75">
      <c r="B141" t="s">
        <v>166</v>
      </c>
      <c r="C141" t="s">
        <v>167</v>
      </c>
    </row>
    <row r="142" spans="2:3" ht="12.75">
      <c r="B142" t="s">
        <v>168</v>
      </c>
      <c r="C142" t="s">
        <v>169</v>
      </c>
    </row>
    <row r="145" ht="12.75">
      <c r="B145" s="1" t="s">
        <v>170</v>
      </c>
    </row>
    <row r="146" ht="12.75">
      <c r="C146" t="s">
        <v>171</v>
      </c>
    </row>
    <row r="147" ht="12.75">
      <c r="C147" t="s">
        <v>172</v>
      </c>
    </row>
    <row r="148" ht="12.75">
      <c r="C148" t="s">
        <v>173</v>
      </c>
    </row>
    <row r="149" ht="12.75">
      <c r="C149" t="s">
        <v>174</v>
      </c>
    </row>
    <row r="150" ht="12.75">
      <c r="C150" t="s">
        <v>175</v>
      </c>
    </row>
    <row r="151" ht="12.75">
      <c r="C151" t="s">
        <v>176</v>
      </c>
    </row>
    <row r="152" ht="12.75">
      <c r="C152" t="s">
        <v>177</v>
      </c>
    </row>
    <row r="153" ht="12.75">
      <c r="C153" t="s">
        <v>178</v>
      </c>
    </row>
    <row r="154" ht="12.75">
      <c r="C154" t="s">
        <v>179</v>
      </c>
    </row>
    <row r="155" ht="12.75">
      <c r="C155" t="s">
        <v>180</v>
      </c>
    </row>
    <row r="156" ht="12.75">
      <c r="C156" t="s">
        <v>181</v>
      </c>
    </row>
    <row r="157" ht="12.75">
      <c r="C157" t="s">
        <v>182</v>
      </c>
    </row>
    <row r="158" ht="12.75">
      <c r="C158" t="s">
        <v>183</v>
      </c>
    </row>
    <row r="159" ht="12.75">
      <c r="C159" t="s">
        <v>184</v>
      </c>
    </row>
    <row r="160" ht="12.75">
      <c r="C160" t="s">
        <v>185</v>
      </c>
    </row>
    <row r="161" ht="12.75">
      <c r="C161" t="s">
        <v>186</v>
      </c>
    </row>
    <row r="162" spans="2:3" ht="12.75">
      <c r="B162" t="s">
        <v>72</v>
      </c>
      <c r="C162" t="s">
        <v>187</v>
      </c>
    </row>
    <row r="163" spans="2:3" ht="12.75">
      <c r="B163" t="s">
        <v>188</v>
      </c>
      <c r="C163" s="14">
        <v>0</v>
      </c>
    </row>
    <row r="164" spans="2:3" ht="12.75">
      <c r="B164" t="s">
        <v>189</v>
      </c>
      <c r="C164" s="14">
        <v>0</v>
      </c>
    </row>
    <row r="165" ht="12.75">
      <c r="B165" s="1" t="s">
        <v>190</v>
      </c>
    </row>
    <row r="166" spans="2:3" ht="12.75">
      <c r="B166" t="s">
        <v>2</v>
      </c>
      <c r="C166" t="s">
        <v>191</v>
      </c>
    </row>
    <row r="169" ht="12.75">
      <c r="B169" s="1" t="s">
        <v>192</v>
      </c>
    </row>
    <row r="170" ht="12.75">
      <c r="C170" t="s">
        <v>193</v>
      </c>
    </row>
    <row r="171" ht="12.75">
      <c r="C171" t="s">
        <v>194</v>
      </c>
    </row>
    <row r="172" ht="12.75">
      <c r="C172" t="s">
        <v>195</v>
      </c>
    </row>
    <row r="173" ht="12.75">
      <c r="C173" t="s">
        <v>196</v>
      </c>
    </row>
    <row r="174" ht="12.75">
      <c r="C174" t="s">
        <v>197</v>
      </c>
    </row>
    <row r="175" ht="12.75">
      <c r="C175" t="s">
        <v>198</v>
      </c>
    </row>
    <row r="176" ht="12.75">
      <c r="C176" t="s">
        <v>199</v>
      </c>
    </row>
    <row r="177" ht="12.75">
      <c r="C177" t="s">
        <v>200</v>
      </c>
    </row>
    <row r="178" ht="12.75">
      <c r="C178" t="s">
        <v>201</v>
      </c>
    </row>
    <row r="179" ht="12.75">
      <c r="C179" t="s">
        <v>202</v>
      </c>
    </row>
    <row r="180" ht="12.75">
      <c r="C180" t="s">
        <v>203</v>
      </c>
    </row>
    <row r="181" ht="12.75">
      <c r="C181" t="s">
        <v>204</v>
      </c>
    </row>
    <row r="182" ht="12.75">
      <c r="C182" t="s">
        <v>205</v>
      </c>
    </row>
    <row r="183" ht="12.75">
      <c r="C183" t="s">
        <v>206</v>
      </c>
    </row>
    <row r="184" ht="12.75">
      <c r="C184" t="s">
        <v>207</v>
      </c>
    </row>
    <row r="185" ht="12.75">
      <c r="C185" t="s">
        <v>208</v>
      </c>
    </row>
    <row r="186" ht="12.75">
      <c r="C186" t="s">
        <v>209</v>
      </c>
    </row>
    <row r="187" ht="12.75">
      <c r="C187" t="s">
        <v>210</v>
      </c>
    </row>
    <row r="188" ht="12.75">
      <c r="C188" t="s">
        <v>211</v>
      </c>
    </row>
    <row r="189" ht="12.75">
      <c r="C189" t="s">
        <v>212</v>
      </c>
    </row>
    <row r="190" ht="12.75">
      <c r="C190" t="s">
        <v>213</v>
      </c>
    </row>
    <row r="191" ht="12.75">
      <c r="C191" t="s">
        <v>214</v>
      </c>
    </row>
    <row r="192" ht="12.75">
      <c r="C192" t="s">
        <v>215</v>
      </c>
    </row>
    <row r="193" ht="12.75">
      <c r="C193" t="s">
        <v>216</v>
      </c>
    </row>
    <row r="194" ht="12.75">
      <c r="C194" t="s">
        <v>217</v>
      </c>
    </row>
    <row r="195" ht="12.75">
      <c r="C195" t="s">
        <v>218</v>
      </c>
    </row>
    <row r="196" ht="12.75">
      <c r="C196" t="s">
        <v>219</v>
      </c>
    </row>
    <row r="197" ht="12.75">
      <c r="C197" t="s">
        <v>220</v>
      </c>
    </row>
    <row r="198" ht="12.75">
      <c r="C198" t="s">
        <v>221</v>
      </c>
    </row>
    <row r="199" ht="12.75">
      <c r="C199" t="s">
        <v>222</v>
      </c>
    </row>
    <row r="200" ht="12.75">
      <c r="C200" t="s">
        <v>223</v>
      </c>
    </row>
    <row r="201" ht="12.75">
      <c r="C201" t="s">
        <v>224</v>
      </c>
    </row>
    <row r="202" ht="12.75">
      <c r="C202" t="s">
        <v>225</v>
      </c>
    </row>
    <row r="203" ht="12.75">
      <c r="C203" t="s">
        <v>226</v>
      </c>
    </row>
    <row r="204" ht="12.75">
      <c r="C204" t="s">
        <v>227</v>
      </c>
    </row>
    <row r="205" ht="12.75">
      <c r="C205" t="s">
        <v>228</v>
      </c>
    </row>
    <row r="206" ht="12.75">
      <c r="C206" t="s">
        <v>229</v>
      </c>
    </row>
    <row r="207" ht="12.75">
      <c r="C207" t="s">
        <v>230</v>
      </c>
    </row>
    <row r="208" ht="12.75">
      <c r="C208" t="s">
        <v>231</v>
      </c>
    </row>
    <row r="209" ht="12.75">
      <c r="C209" t="s">
        <v>232</v>
      </c>
    </row>
    <row r="210" ht="12.75">
      <c r="C210" t="s">
        <v>233</v>
      </c>
    </row>
    <row r="211" ht="12.75">
      <c r="C211" t="s">
        <v>234</v>
      </c>
    </row>
    <row r="212" ht="12.75">
      <c r="C212" t="s">
        <v>235</v>
      </c>
    </row>
    <row r="213" ht="12.75">
      <c r="C213" t="s">
        <v>236</v>
      </c>
    </row>
    <row r="214" ht="12.75">
      <c r="C214" t="s">
        <v>237</v>
      </c>
    </row>
    <row r="215" ht="12.75">
      <c r="C215" t="s">
        <v>238</v>
      </c>
    </row>
    <row r="216" ht="12.75">
      <c r="C216" t="s">
        <v>239</v>
      </c>
    </row>
    <row r="217" ht="12.75">
      <c r="C217" t="s">
        <v>240</v>
      </c>
    </row>
    <row r="218" ht="12.75">
      <c r="C218" t="s">
        <v>241</v>
      </c>
    </row>
    <row r="219" ht="12.75">
      <c r="C219" t="s">
        <v>242</v>
      </c>
    </row>
    <row r="220" ht="12.75">
      <c r="C220" t="s">
        <v>243</v>
      </c>
    </row>
    <row r="221" ht="12.75">
      <c r="C221" t="s">
        <v>244</v>
      </c>
    </row>
    <row r="222" ht="12.75">
      <c r="C222" t="s">
        <v>245</v>
      </c>
    </row>
    <row r="223" ht="12.75">
      <c r="C223" t="s">
        <v>246</v>
      </c>
    </row>
    <row r="224" ht="12.75">
      <c r="C224" t="s">
        <v>247</v>
      </c>
    </row>
    <row r="225" ht="12.75">
      <c r="C225" t="s">
        <v>248</v>
      </c>
    </row>
    <row r="226" ht="12.75">
      <c r="C226" t="s">
        <v>249</v>
      </c>
    </row>
    <row r="227" ht="12.75">
      <c r="C227" t="s">
        <v>250</v>
      </c>
    </row>
    <row r="228" ht="12.75">
      <c r="C228" t="s">
        <v>251</v>
      </c>
    </row>
    <row r="229" ht="12.75">
      <c r="C229" t="s">
        <v>252</v>
      </c>
    </row>
    <row r="230" ht="12.75">
      <c r="C230" t="s">
        <v>253</v>
      </c>
    </row>
    <row r="231" ht="12.75">
      <c r="C231" t="s">
        <v>254</v>
      </c>
    </row>
    <row r="232" ht="12.75">
      <c r="C232" t="s">
        <v>255</v>
      </c>
    </row>
    <row r="233" ht="12.75">
      <c r="C233" t="s">
        <v>256</v>
      </c>
    </row>
    <row r="234" ht="12.75">
      <c r="C234" t="s">
        <v>257</v>
      </c>
    </row>
    <row r="235" ht="12.75">
      <c r="C235" t="s">
        <v>258</v>
      </c>
    </row>
    <row r="236" ht="12.75">
      <c r="C236" t="s">
        <v>259</v>
      </c>
    </row>
    <row r="237" ht="12.75">
      <c r="C237" t="s">
        <v>260</v>
      </c>
    </row>
    <row r="238" ht="12.75">
      <c r="C238" t="s">
        <v>261</v>
      </c>
    </row>
    <row r="239" ht="12.75">
      <c r="B239" s="1" t="s">
        <v>262</v>
      </c>
    </row>
    <row r="240" spans="2:3" ht="12.75">
      <c r="B240" t="s">
        <v>2</v>
      </c>
      <c r="C240" t="s">
        <v>263</v>
      </c>
    </row>
    <row r="241" spans="2:3" ht="12.75">
      <c r="B241" t="s">
        <v>264</v>
      </c>
      <c r="C241" t="s">
        <v>265</v>
      </c>
    </row>
    <row r="242" spans="2:3" ht="12.75">
      <c r="B242" t="s">
        <v>266</v>
      </c>
      <c r="C242" t="s">
        <v>267</v>
      </c>
    </row>
    <row r="243" spans="2:3" ht="12.75">
      <c r="B243" t="s">
        <v>134</v>
      </c>
      <c r="C243" t="s">
        <v>268</v>
      </c>
    </row>
    <row r="244" ht="12.75">
      <c r="B244" t="s">
        <v>269</v>
      </c>
    </row>
    <row r="245" ht="12.75">
      <c r="B245" s="1" t="s">
        <v>270</v>
      </c>
    </row>
    <row r="246" spans="2:3" ht="12.75">
      <c r="B246" t="s">
        <v>271</v>
      </c>
      <c r="C246" s="21">
        <f>502*2^20</f>
        <v>526385152</v>
      </c>
    </row>
    <row r="247" spans="2:3" ht="12.75">
      <c r="B247" t="s">
        <v>272</v>
      </c>
      <c r="C247" s="22">
        <f>248.78125*2^20</f>
        <v>260866048</v>
      </c>
    </row>
    <row r="248" spans="2:3" ht="12.75">
      <c r="B248" t="s">
        <v>273</v>
      </c>
      <c r="C248" s="23">
        <f>1.197685*2^30</f>
        <v>1286004476.47744</v>
      </c>
    </row>
    <row r="249" spans="2:3" ht="12.75">
      <c r="B249" t="s">
        <v>274</v>
      </c>
      <c r="C249" s="24">
        <f>881.96875*2^20</f>
        <v>924811264</v>
      </c>
    </row>
    <row r="250" ht="12.75">
      <c r="B250" t="s">
        <v>275</v>
      </c>
    </row>
    <row r="251" ht="12.75">
      <c r="B251" s="1" t="s">
        <v>276</v>
      </c>
    </row>
    <row r="252" spans="2:3" ht="12.75">
      <c r="B252" t="s">
        <v>277</v>
      </c>
      <c r="C252" s="25">
        <f>3*2^30</f>
        <v>3221225472</v>
      </c>
    </row>
    <row r="253" ht="12.75">
      <c r="B253" t="s">
        <v>278</v>
      </c>
    </row>
    <row r="254" ht="12.75">
      <c r="B254" t="s">
        <v>279</v>
      </c>
    </row>
    <row r="255" spans="2:3" ht="12.75">
      <c r="B255" t="s">
        <v>280</v>
      </c>
      <c r="C255" t="s">
        <v>82</v>
      </c>
    </row>
    <row r="256" spans="2:3" ht="12.75">
      <c r="B256" t="s">
        <v>281</v>
      </c>
      <c r="C256" t="s">
        <v>82</v>
      </c>
    </row>
    <row r="257" spans="2:3" ht="12.75">
      <c r="B257" t="s">
        <v>282</v>
      </c>
      <c r="C257" t="s">
        <v>82</v>
      </c>
    </row>
    <row r="258" spans="2:3" ht="12.75">
      <c r="B258" t="s">
        <v>283</v>
      </c>
      <c r="C258" t="s">
        <v>82</v>
      </c>
    </row>
    <row r="261" spans="2:12" ht="12.75">
      <c r="B261" s="1" t="s">
        <v>284</v>
      </c>
      <c r="C261" s="1" t="s">
        <v>285</v>
      </c>
      <c r="D261" s="1" t="s">
        <v>286</v>
      </c>
      <c r="E261" s="1" t="s">
        <v>287</v>
      </c>
      <c r="F261" s="1" t="s">
        <v>288</v>
      </c>
      <c r="G261" s="1" t="s">
        <v>57</v>
      </c>
      <c r="H261" s="1" t="s">
        <v>66</v>
      </c>
      <c r="I261" s="1" t="s">
        <v>77</v>
      </c>
      <c r="J261" s="1" t="s">
        <v>289</v>
      </c>
      <c r="K261" s="1" t="s">
        <v>290</v>
      </c>
      <c r="L261" s="1" t="s">
        <v>291</v>
      </c>
    </row>
    <row r="262" spans="3:12" ht="12.75">
      <c r="C262" s="26">
        <f>512*2^20</f>
        <v>536870912</v>
      </c>
      <c r="D262" t="s">
        <v>292</v>
      </c>
      <c r="E262" s="13">
        <f>533*10^6</f>
        <v>533000000</v>
      </c>
      <c r="F262" t="s">
        <v>293</v>
      </c>
      <c r="G262" t="s">
        <v>294</v>
      </c>
      <c r="H262" t="s">
        <v>82</v>
      </c>
      <c r="I262" t="s">
        <v>82</v>
      </c>
      <c r="J262" s="26">
        <f>512*2^20</f>
        <v>536870912</v>
      </c>
      <c r="K262" s="27">
        <f>64*10^0</f>
        <v>64</v>
      </c>
      <c r="L262" s="28">
        <v>0</v>
      </c>
    </row>
    <row r="263" spans="3:12" ht="12.75">
      <c r="C263" s="18">
        <v>0</v>
      </c>
      <c r="D263" t="s">
        <v>82</v>
      </c>
      <c r="E263" s="14">
        <v>0</v>
      </c>
      <c r="F263" t="s">
        <v>82</v>
      </c>
      <c r="G263" t="s">
        <v>82</v>
      </c>
      <c r="H263" t="s">
        <v>82</v>
      </c>
      <c r="I263" t="s">
        <v>82</v>
      </c>
      <c r="J263" s="18">
        <v>0</v>
      </c>
      <c r="K263" s="28">
        <v>0</v>
      </c>
      <c r="L263" s="28">
        <v>0</v>
      </c>
    </row>
    <row r="264" ht="12.75">
      <c r="B264" s="1" t="s">
        <v>295</v>
      </c>
    </row>
    <row r="265" spans="2:3" ht="12.75">
      <c r="B265" t="s">
        <v>57</v>
      </c>
      <c r="C265" t="s">
        <v>296</v>
      </c>
    </row>
    <row r="266" spans="2:3" ht="12.75">
      <c r="B266" t="s">
        <v>297</v>
      </c>
      <c r="C266" t="s">
        <v>298</v>
      </c>
    </row>
    <row r="267" spans="2:3" ht="12.75">
      <c r="B267" t="s">
        <v>2</v>
      </c>
      <c r="C267" t="s">
        <v>299</v>
      </c>
    </row>
    <row r="268" ht="12.75">
      <c r="B268" t="s">
        <v>300</v>
      </c>
    </row>
    <row r="269" ht="12.75">
      <c r="B269" t="s">
        <v>301</v>
      </c>
    </row>
    <row r="270" ht="12.75">
      <c r="B270" t="s">
        <v>302</v>
      </c>
    </row>
    <row r="271" ht="12.75">
      <c r="B271" t="s">
        <v>303</v>
      </c>
    </row>
    <row r="272" ht="12.75">
      <c r="B272" s="1" t="s">
        <v>304</v>
      </c>
    </row>
    <row r="273" ht="12.75">
      <c r="B273" t="s">
        <v>305</v>
      </c>
    </row>
    <row r="274" spans="2:3" ht="12.75">
      <c r="B274" t="s">
        <v>306</v>
      </c>
      <c r="C274" t="s">
        <v>100</v>
      </c>
    </row>
    <row r="275" ht="12.75">
      <c r="B275" t="s">
        <v>307</v>
      </c>
    </row>
    <row r="278" spans="2:8" ht="12.75">
      <c r="B278" s="1" t="s">
        <v>308</v>
      </c>
      <c r="C278" s="1" t="s">
        <v>57</v>
      </c>
      <c r="D278" s="1" t="s">
        <v>161</v>
      </c>
      <c r="E278" s="1" t="s">
        <v>162</v>
      </c>
      <c r="F278" s="1" t="s">
        <v>164</v>
      </c>
      <c r="G278" s="1" t="s">
        <v>166</v>
      </c>
      <c r="H278" s="1" t="s">
        <v>168</v>
      </c>
    </row>
    <row r="279" spans="3:8" ht="12.75">
      <c r="C279" t="s">
        <v>58</v>
      </c>
      <c r="D279" t="s">
        <v>309</v>
      </c>
      <c r="E279" t="s">
        <v>163</v>
      </c>
      <c r="F279" t="s">
        <v>310</v>
      </c>
      <c r="G279" t="s">
        <v>100</v>
      </c>
      <c r="H279" t="s">
        <v>311</v>
      </c>
    </row>
    <row r="280" spans="3:8" ht="12.75">
      <c r="C280" t="s">
        <v>58</v>
      </c>
      <c r="D280" t="s">
        <v>312</v>
      </c>
      <c r="E280" t="s">
        <v>163</v>
      </c>
      <c r="F280" t="s">
        <v>313</v>
      </c>
      <c r="G280" t="s">
        <v>100</v>
      </c>
      <c r="H280" t="s">
        <v>169</v>
      </c>
    </row>
    <row r="281" spans="3:8" ht="12.75">
      <c r="C281" t="s">
        <v>58</v>
      </c>
      <c r="D281" t="s">
        <v>314</v>
      </c>
      <c r="E281" t="s">
        <v>163</v>
      </c>
      <c r="F281" t="s">
        <v>315</v>
      </c>
      <c r="G281" t="s">
        <v>100</v>
      </c>
      <c r="H281" t="s">
        <v>316</v>
      </c>
    </row>
    <row r="282" spans="3:8" ht="12.75">
      <c r="C282" t="s">
        <v>58</v>
      </c>
      <c r="D282" t="s">
        <v>317</v>
      </c>
      <c r="E282" t="s">
        <v>163</v>
      </c>
      <c r="F282" t="s">
        <v>318</v>
      </c>
      <c r="G282" t="s">
        <v>100</v>
      </c>
      <c r="H282" t="s">
        <v>316</v>
      </c>
    </row>
    <row r="283" spans="3:8" ht="12.75">
      <c r="C283" t="s">
        <v>58</v>
      </c>
      <c r="D283" t="s">
        <v>319</v>
      </c>
      <c r="E283" t="s">
        <v>163</v>
      </c>
      <c r="F283" t="s">
        <v>320</v>
      </c>
      <c r="G283" t="s">
        <v>100</v>
      </c>
      <c r="H283" t="s">
        <v>316</v>
      </c>
    </row>
    <row r="284" spans="3:8" ht="12.75">
      <c r="C284" t="s">
        <v>58</v>
      </c>
      <c r="D284" t="s">
        <v>321</v>
      </c>
      <c r="E284" t="s">
        <v>163</v>
      </c>
      <c r="F284" t="s">
        <v>322</v>
      </c>
      <c r="G284" t="s">
        <v>100</v>
      </c>
      <c r="H284" t="s">
        <v>316</v>
      </c>
    </row>
    <row r="285" spans="3:8" ht="12.75">
      <c r="C285" t="s">
        <v>323</v>
      </c>
      <c r="D285" t="s">
        <v>324</v>
      </c>
      <c r="E285" t="s">
        <v>163</v>
      </c>
      <c r="F285" t="s">
        <v>325</v>
      </c>
      <c r="G285" t="s">
        <v>167</v>
      </c>
      <c r="H285" t="s">
        <v>316</v>
      </c>
    </row>
    <row r="286" spans="3:8" ht="12.75">
      <c r="C286" t="s">
        <v>58</v>
      </c>
      <c r="D286" t="s">
        <v>326</v>
      </c>
      <c r="E286" t="s">
        <v>163</v>
      </c>
      <c r="F286" t="s">
        <v>327</v>
      </c>
      <c r="G286" t="s">
        <v>167</v>
      </c>
      <c r="H286" t="s">
        <v>316</v>
      </c>
    </row>
    <row r="287" ht="12.75">
      <c r="B287" s="1" t="s">
        <v>328</v>
      </c>
    </row>
    <row r="288" ht="12.75">
      <c r="B288" t="s">
        <v>329</v>
      </c>
    </row>
    <row r="289" ht="12.75">
      <c r="B289" t="s">
        <v>330</v>
      </c>
    </row>
    <row r="290" spans="2:3" ht="12.75">
      <c r="B290" t="s">
        <v>331</v>
      </c>
      <c r="C290" t="s">
        <v>100</v>
      </c>
    </row>
    <row r="291" spans="2:3" ht="12.75">
      <c r="B291" t="s">
        <v>332</v>
      </c>
      <c r="C291" t="s">
        <v>100</v>
      </c>
    </row>
    <row r="292" spans="2:3" ht="12.75">
      <c r="B292" t="s">
        <v>333</v>
      </c>
      <c r="C292" s="29">
        <f>256*2^20</f>
        <v>268435456</v>
      </c>
    </row>
    <row r="293" spans="2:3" ht="12.75">
      <c r="B293" t="s">
        <v>334</v>
      </c>
      <c r="C293" t="s">
        <v>335</v>
      </c>
    </row>
    <row r="294" spans="2:3" ht="12.75">
      <c r="B294" t="s">
        <v>336</v>
      </c>
      <c r="C294" t="s">
        <v>335</v>
      </c>
    </row>
    <row r="295" ht="12.75">
      <c r="B295" t="s">
        <v>337</v>
      </c>
    </row>
    <row r="298" spans="2:6" ht="12.75">
      <c r="B298" s="1" t="s">
        <v>338</v>
      </c>
      <c r="C298" s="1" t="s">
        <v>161</v>
      </c>
      <c r="D298" s="1" t="s">
        <v>57</v>
      </c>
      <c r="E298" s="1" t="s">
        <v>339</v>
      </c>
      <c r="F298" s="1" t="s">
        <v>340</v>
      </c>
    </row>
    <row r="299" spans="3:6" ht="12.75">
      <c r="C299" t="s">
        <v>82</v>
      </c>
      <c r="D299" t="s">
        <v>341</v>
      </c>
      <c r="E299" s="30">
        <f>1600*10^0</f>
        <v>1600</v>
      </c>
      <c r="F299" s="31">
        <f>1200*10^0</f>
        <v>1200</v>
      </c>
    </row>
    <row r="300" spans="3:6" ht="12.75">
      <c r="C300" t="s">
        <v>82</v>
      </c>
      <c r="D300" t="s">
        <v>341</v>
      </c>
      <c r="E300" s="30">
        <f>1600*10^0</f>
        <v>1600</v>
      </c>
      <c r="F300" s="31">
        <f>1200*10^0</f>
        <v>1200</v>
      </c>
    </row>
    <row r="301" spans="3:6" ht="12.75">
      <c r="C301" t="s">
        <v>82</v>
      </c>
      <c r="D301" t="s">
        <v>341</v>
      </c>
      <c r="E301" s="30">
        <f>1600*10^0</f>
        <v>1600</v>
      </c>
      <c r="F301" s="31">
        <f>1200*10^0</f>
        <v>1200</v>
      </c>
    </row>
    <row r="302" ht="12.75">
      <c r="B302" t="s">
        <v>342</v>
      </c>
    </row>
    <row r="303" ht="12.75">
      <c r="B303" t="s">
        <v>343</v>
      </c>
    </row>
    <row r="304" ht="12.75">
      <c r="B304" s="1" t="s">
        <v>344</v>
      </c>
    </row>
    <row r="305" spans="2:3" ht="12.75">
      <c r="B305" t="s">
        <v>161</v>
      </c>
      <c r="C305" t="s">
        <v>345</v>
      </c>
    </row>
    <row r="306" spans="2:3" ht="12.75">
      <c r="B306" t="s">
        <v>346</v>
      </c>
      <c r="C306" t="s">
        <v>347</v>
      </c>
    </row>
    <row r="307" spans="2:3" ht="12.75">
      <c r="B307" t="s">
        <v>348</v>
      </c>
      <c r="C307" s="32">
        <f>51.84*10^0</f>
        <v>51.84</v>
      </c>
    </row>
    <row r="308" spans="2:3" ht="12.75">
      <c r="B308" t="s">
        <v>349</v>
      </c>
      <c r="C308" s="33">
        <f>12.522*10^0</f>
        <v>12.522</v>
      </c>
    </row>
    <row r="309" ht="12.75">
      <c r="B309" s="1" t="s">
        <v>350</v>
      </c>
    </row>
    <row r="310" spans="2:3" ht="12.75">
      <c r="B310" t="s">
        <v>351</v>
      </c>
      <c r="C310" t="s">
        <v>352</v>
      </c>
    </row>
    <row r="311" spans="2:3" ht="12.75">
      <c r="B311" t="s">
        <v>2</v>
      </c>
      <c r="C311" t="s">
        <v>353</v>
      </c>
    </row>
    <row r="312" spans="2:3" ht="12.75">
      <c r="B312" t="s">
        <v>354</v>
      </c>
      <c r="C312" t="s">
        <v>355</v>
      </c>
    </row>
    <row r="313" spans="2:3" ht="12.75">
      <c r="B313" t="s">
        <v>356</v>
      </c>
      <c r="C313" t="s">
        <v>357</v>
      </c>
    </row>
    <row r="314" spans="2:3" ht="12.75">
      <c r="B314" t="s">
        <v>358</v>
      </c>
      <c r="C314" s="34">
        <f>1280*10^0</f>
        <v>1280</v>
      </c>
    </row>
    <row r="315" spans="2:3" ht="12.75">
      <c r="B315" t="s">
        <v>359</v>
      </c>
      <c r="C315" s="35">
        <f>800*10^0</f>
        <v>800</v>
      </c>
    </row>
    <row r="316" spans="2:3" ht="12.75">
      <c r="B316" t="s">
        <v>360</v>
      </c>
      <c r="C316" s="36">
        <f>32*10^0</f>
        <v>32</v>
      </c>
    </row>
    <row r="317" spans="2:3" ht="12.75">
      <c r="B317" t="s">
        <v>361</v>
      </c>
      <c r="C317" t="s">
        <v>1</v>
      </c>
    </row>
    <row r="320" spans="2:5" ht="12.75">
      <c r="B320" s="1" t="s">
        <v>362</v>
      </c>
      <c r="C320" s="1" t="s">
        <v>161</v>
      </c>
      <c r="D320" s="1" t="s">
        <v>363</v>
      </c>
      <c r="E320" s="1" t="s">
        <v>364</v>
      </c>
    </row>
    <row r="321" spans="3:5" ht="12.75">
      <c r="C321" t="s">
        <v>365</v>
      </c>
      <c r="D321">
        <v>0</v>
      </c>
      <c r="E321" s="37">
        <f>28*2^10</f>
        <v>28672</v>
      </c>
    </row>
    <row r="322" spans="3:5" ht="12.75">
      <c r="C322" t="s">
        <v>366</v>
      </c>
      <c r="D322">
        <v>4</v>
      </c>
      <c r="E322" s="38">
        <f>236*2^10</f>
        <v>241664</v>
      </c>
    </row>
    <row r="323" spans="3:5" ht="12.75">
      <c r="C323" t="s">
        <v>367</v>
      </c>
      <c r="D323">
        <v>824</v>
      </c>
      <c r="E323" s="39">
        <f>384*2^10</f>
        <v>393216</v>
      </c>
    </row>
    <row r="324" spans="3:5" ht="12.75">
      <c r="C324" t="s">
        <v>368</v>
      </c>
      <c r="D324">
        <v>888</v>
      </c>
      <c r="E324" s="40">
        <f>3.765625*2^20</f>
        <v>3948544</v>
      </c>
    </row>
    <row r="325" spans="3:5" ht="12.75">
      <c r="C325" t="s">
        <v>369</v>
      </c>
      <c r="D325">
        <v>912</v>
      </c>
      <c r="E325" s="41">
        <f>3.523438*2^20</f>
        <v>3694592.524288</v>
      </c>
    </row>
    <row r="326" spans="3:5" ht="12.75">
      <c r="C326" t="s">
        <v>370</v>
      </c>
      <c r="D326">
        <v>956</v>
      </c>
      <c r="E326" s="42">
        <f>3.160156*2^20</f>
        <v>3313663.737856</v>
      </c>
    </row>
    <row r="327" spans="3:5" ht="12.75">
      <c r="C327" t="s">
        <v>371</v>
      </c>
      <c r="D327">
        <v>968</v>
      </c>
      <c r="E327" s="43">
        <f>1.429688*2^20</f>
        <v>1499136.524288</v>
      </c>
    </row>
    <row r="328" spans="3:5" ht="12.75">
      <c r="C328" t="s">
        <v>372</v>
      </c>
      <c r="D328">
        <v>1132</v>
      </c>
      <c r="E328" s="44">
        <f>4.921875*2^20</f>
        <v>5160960</v>
      </c>
    </row>
    <row r="329" spans="3:5" ht="12.75">
      <c r="C329" t="s">
        <v>372</v>
      </c>
      <c r="D329">
        <v>1204</v>
      </c>
      <c r="E329" s="45">
        <f>4.246094*2^20</f>
        <v>4452352.262144</v>
      </c>
    </row>
    <row r="330" spans="3:5" ht="12.75">
      <c r="C330" t="s">
        <v>372</v>
      </c>
      <c r="D330">
        <v>1324</v>
      </c>
      <c r="E330" s="46">
        <f>49.933594*2^20</f>
        <v>52359168.262144</v>
      </c>
    </row>
    <row r="331" spans="3:5" ht="12.75">
      <c r="C331" t="s">
        <v>372</v>
      </c>
      <c r="D331">
        <v>1476</v>
      </c>
      <c r="E331" s="47">
        <f>3.34375*2^20</f>
        <v>3506176</v>
      </c>
    </row>
    <row r="332" spans="3:5" ht="12.75">
      <c r="C332" t="s">
        <v>372</v>
      </c>
      <c r="D332">
        <v>1512</v>
      </c>
      <c r="E332" s="48">
        <f>4.417969*2^20</f>
        <v>4632576.262144</v>
      </c>
    </row>
    <row r="333" spans="3:5" ht="12.75">
      <c r="C333" t="s">
        <v>373</v>
      </c>
      <c r="D333">
        <v>1824</v>
      </c>
      <c r="E333" s="44">
        <f>5.464844*2^20</f>
        <v>5730304.262144</v>
      </c>
    </row>
    <row r="334" spans="3:5" ht="12.75">
      <c r="C334" t="s">
        <v>372</v>
      </c>
      <c r="D334">
        <v>176</v>
      </c>
      <c r="E334" s="49">
        <f>3.179688*2^20</f>
        <v>3334144.524288</v>
      </c>
    </row>
    <row r="335" spans="3:5" ht="12.75">
      <c r="C335" t="s">
        <v>374</v>
      </c>
      <c r="D335">
        <v>1456</v>
      </c>
      <c r="E335" s="50">
        <f>32.503906*2^20</f>
        <v>34082815.737856</v>
      </c>
    </row>
    <row r="336" spans="3:5" ht="12.75">
      <c r="C336" t="s">
        <v>375</v>
      </c>
      <c r="D336">
        <v>1076</v>
      </c>
      <c r="E336" s="51">
        <f>3.445313*2^20</f>
        <v>3612672.524288</v>
      </c>
    </row>
    <row r="337" spans="3:5" ht="12.75">
      <c r="C337" t="s">
        <v>376</v>
      </c>
      <c r="D337">
        <v>1996</v>
      </c>
      <c r="E337" s="52">
        <f>2.96875*2^20</f>
        <v>3112960</v>
      </c>
    </row>
    <row r="338" spans="3:5" ht="12.75">
      <c r="C338" t="s">
        <v>377</v>
      </c>
      <c r="D338">
        <v>772</v>
      </c>
      <c r="E338" s="53">
        <f>2.714844*2^20</f>
        <v>2846720.262144</v>
      </c>
    </row>
    <row r="339" spans="3:5" ht="12.75">
      <c r="C339" t="s">
        <v>378</v>
      </c>
      <c r="D339">
        <v>244</v>
      </c>
      <c r="E339" s="54">
        <f>2.710938*2^20</f>
        <v>2842624.524288</v>
      </c>
    </row>
    <row r="340" spans="3:5" ht="12.75">
      <c r="C340" t="s">
        <v>379</v>
      </c>
      <c r="D340">
        <v>616</v>
      </c>
      <c r="E340" s="55">
        <f>1.941406*2^20</f>
        <v>2035711.737856</v>
      </c>
    </row>
    <row r="341" spans="3:5" ht="12.75">
      <c r="C341" t="s">
        <v>380</v>
      </c>
      <c r="D341">
        <v>512</v>
      </c>
      <c r="E341" s="56">
        <f>3.09375*2^20</f>
        <v>3244032</v>
      </c>
    </row>
    <row r="342" spans="3:5" ht="12.75">
      <c r="C342" t="s">
        <v>381</v>
      </c>
      <c r="D342">
        <v>424</v>
      </c>
      <c r="E342" s="57">
        <f>3.132813*2^20</f>
        <v>3284992.524288</v>
      </c>
    </row>
    <row r="343" spans="3:5" ht="12.75">
      <c r="C343" t="s">
        <v>382</v>
      </c>
      <c r="D343">
        <v>1384</v>
      </c>
      <c r="E343" s="58">
        <f>2.257813*2^20</f>
        <v>2367488.524288</v>
      </c>
    </row>
    <row r="344" spans="3:5" ht="12.75">
      <c r="C344" t="s">
        <v>383</v>
      </c>
      <c r="D344">
        <v>3288</v>
      </c>
      <c r="E344" s="59">
        <f>8.042969*2^20</f>
        <v>8433664.262144</v>
      </c>
    </row>
    <row r="345" spans="3:5" ht="12.75">
      <c r="C345" t="s">
        <v>384</v>
      </c>
      <c r="D345">
        <v>3744</v>
      </c>
      <c r="E345" s="44">
        <f>4.804688*2^20</f>
        <v>5038080.524288</v>
      </c>
    </row>
    <row r="346" spans="3:5" ht="12.75">
      <c r="C346" t="s">
        <v>385</v>
      </c>
      <c r="D346">
        <v>3624</v>
      </c>
      <c r="E346" s="60">
        <f>10.742188*2^20</f>
        <v>11264000.524288</v>
      </c>
    </row>
    <row r="347" spans="3:5" ht="12.75">
      <c r="C347" t="s">
        <v>384</v>
      </c>
      <c r="D347">
        <v>1720</v>
      </c>
      <c r="E347" s="61">
        <f>6.230469*2^20</f>
        <v>6533120.262144</v>
      </c>
    </row>
    <row r="350" spans="2:7" ht="12.75">
      <c r="B350" s="1" t="s">
        <v>386</v>
      </c>
      <c r="C350" s="1" t="s">
        <v>387</v>
      </c>
      <c r="D350" s="1" t="s">
        <v>388</v>
      </c>
      <c r="E350" s="1" t="s">
        <v>66</v>
      </c>
      <c r="F350" s="1" t="s">
        <v>76</v>
      </c>
      <c r="G350" s="1" t="s">
        <v>389</v>
      </c>
    </row>
    <row r="351" spans="3:7" ht="12.75">
      <c r="C351" t="s">
        <v>5</v>
      </c>
      <c r="D351" t="s">
        <v>366</v>
      </c>
      <c r="E351" t="s">
        <v>390</v>
      </c>
      <c r="F351" s="62">
        <f>1.164368*16^9</f>
        <v>80014759688.14285</v>
      </c>
      <c r="G351" s="63">
        <f>15.815674*16^8</f>
        <v>67927802594.1975</v>
      </c>
    </row>
    <row r="352" spans="3:7" ht="12.75">
      <c r="C352" t="s">
        <v>391</v>
      </c>
      <c r="D352" t="s">
        <v>392</v>
      </c>
      <c r="E352" t="s">
        <v>393</v>
      </c>
      <c r="F352" s="64">
        <f>49.240234*2^20</f>
        <v>51632127.606784</v>
      </c>
      <c r="G352" s="18">
        <v>0</v>
      </c>
    </row>
    <row r="353" ht="12.75">
      <c r="B353" t="s">
        <v>394</v>
      </c>
    </row>
    <row r="354" ht="12.75">
      <c r="B354" t="s">
        <v>395</v>
      </c>
    </row>
    <row r="355" ht="12.75">
      <c r="B355" s="1" t="s">
        <v>396</v>
      </c>
    </row>
    <row r="356" spans="2:3" ht="12.75">
      <c r="B356" t="s">
        <v>161</v>
      </c>
      <c r="C356" t="s">
        <v>397</v>
      </c>
    </row>
    <row r="357" spans="2:3" ht="12.75">
      <c r="B357" t="s">
        <v>57</v>
      </c>
      <c r="C357" t="s">
        <v>341</v>
      </c>
    </row>
    <row r="358" spans="2:3" ht="12.75">
      <c r="B358" t="s">
        <v>76</v>
      </c>
      <c r="C358" s="62">
        <f>1.16449*16^9</f>
        <v>80023143464.30464</v>
      </c>
    </row>
    <row r="359" spans="2:3" ht="12.75">
      <c r="B359" t="s">
        <v>297</v>
      </c>
      <c r="C359" t="s">
        <v>397</v>
      </c>
    </row>
    <row r="360" spans="2:3" ht="12.75">
      <c r="B360" t="s">
        <v>398</v>
      </c>
      <c r="C360" t="s">
        <v>399</v>
      </c>
    </row>
    <row r="361" ht="12.75">
      <c r="B361" t="s">
        <v>400</v>
      </c>
    </row>
  </sheetData>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D64"/>
  <sheetViews>
    <sheetView workbookViewId="0" topLeftCell="A1">
      <selection activeCell="A1" sqref="A1"/>
    </sheetView>
  </sheetViews>
  <sheetFormatPr defaultColWidth="9.00390625" defaultRowHeight="12.75"/>
  <cols>
    <col min="1" max="1" width="6.75390625" style="0" customWidth="1"/>
    <col min="2" max="2" width="34.875" style="0" bestFit="1" customWidth="1"/>
    <col min="3" max="3" width="24.75390625" style="0" customWidth="1"/>
    <col min="4" max="4" width="11.625" style="0" bestFit="1" customWidth="1"/>
  </cols>
  <sheetData>
    <row r="1" spans="1:3" ht="12.75">
      <c r="A1" t="s">
        <v>401</v>
      </c>
      <c r="C1" s="2"/>
    </row>
    <row r="2" ht="12.75">
      <c r="C2" s="65" t="s">
        <v>402</v>
      </c>
    </row>
    <row r="3" spans="2:3" ht="12.75">
      <c r="B3" t="s">
        <v>0</v>
      </c>
      <c r="C3" s="2"/>
    </row>
    <row r="4" spans="2:3" ht="12.75">
      <c r="B4" t="s">
        <v>2</v>
      </c>
      <c r="C4" s="2" t="s">
        <v>3</v>
      </c>
    </row>
    <row r="5" spans="2:4" ht="12.75">
      <c r="B5" t="s">
        <v>9</v>
      </c>
      <c r="C5" s="2">
        <v>4335</v>
      </c>
      <c r="D5" t="s">
        <v>403</v>
      </c>
    </row>
    <row r="6" spans="2:3" ht="12.75">
      <c r="B6" t="s">
        <v>10</v>
      </c>
      <c r="C6" s="66">
        <f>4972*10^0</f>
        <v>4972</v>
      </c>
    </row>
    <row r="7" spans="2:3" ht="12.75">
      <c r="B7" t="s">
        <v>11</v>
      </c>
      <c r="C7" s="66">
        <f>3261*10^0</f>
        <v>3261</v>
      </c>
    </row>
    <row r="8" spans="2:3" ht="12.75">
      <c r="B8" t="s">
        <v>12</v>
      </c>
      <c r="C8" s="66">
        <f>910*10^0</f>
        <v>910</v>
      </c>
    </row>
    <row r="9" spans="2:3" ht="12.75">
      <c r="B9" t="s">
        <v>13</v>
      </c>
      <c r="C9" s="66">
        <f>3775*10^0</f>
        <v>3775</v>
      </c>
    </row>
    <row r="10" spans="2:4" ht="12.75">
      <c r="B10" t="s">
        <v>14</v>
      </c>
      <c r="C10" s="66">
        <f>5.976312</f>
        <v>5.976312</v>
      </c>
      <c r="D10" t="s">
        <v>404</v>
      </c>
    </row>
    <row r="11" spans="2:4" ht="12.75">
      <c r="B11" t="s">
        <v>15</v>
      </c>
      <c r="C11" s="66">
        <f>50.416367</f>
        <v>50.416367</v>
      </c>
      <c r="D11" t="s">
        <v>404</v>
      </c>
    </row>
    <row r="12" spans="2:4" ht="12.75">
      <c r="B12" t="s">
        <v>16</v>
      </c>
      <c r="C12" s="66">
        <f>45.393326</f>
        <v>45.393326</v>
      </c>
      <c r="D12" t="s">
        <v>404</v>
      </c>
    </row>
    <row r="13" spans="2:4" ht="12.75">
      <c r="B13" t="s">
        <v>17</v>
      </c>
      <c r="C13" s="66">
        <f>20.51819</f>
        <v>20.51819</v>
      </c>
      <c r="D13" t="s">
        <v>405</v>
      </c>
    </row>
    <row r="14" spans="2:4" ht="12.75">
      <c r="B14" t="s">
        <v>18</v>
      </c>
      <c r="C14" s="66">
        <f>4179.685547</f>
        <v>4179.685547</v>
      </c>
      <c r="D14" t="s">
        <v>404</v>
      </c>
    </row>
    <row r="15" spans="2:4" ht="12.75">
      <c r="B15" t="s">
        <v>19</v>
      </c>
      <c r="C15" s="66">
        <f>3.989157</f>
        <v>3.989157</v>
      </c>
      <c r="D15" t="s">
        <v>406</v>
      </c>
    </row>
    <row r="16" spans="2:4" ht="12.75">
      <c r="B16" t="s">
        <v>20</v>
      </c>
      <c r="C16" s="66">
        <f>51.864239</f>
        <v>51.864239</v>
      </c>
      <c r="D16" t="s">
        <v>404</v>
      </c>
    </row>
    <row r="17" spans="2:4" ht="12.75">
      <c r="B17" t="s">
        <v>21</v>
      </c>
      <c r="C17" s="66">
        <f>2668.325439</f>
        <v>2668.325439</v>
      </c>
      <c r="D17" t="s">
        <v>406</v>
      </c>
    </row>
    <row r="18" spans="2:4" ht="12.75">
      <c r="B18" t="s">
        <v>22</v>
      </c>
      <c r="C18" s="66">
        <f>3.850698*10^0</f>
        <v>3.850698</v>
      </c>
      <c r="D18" t="s">
        <v>407</v>
      </c>
    </row>
    <row r="19" spans="2:4" ht="12.75">
      <c r="B19" t="s">
        <v>23</v>
      </c>
      <c r="C19" s="66">
        <f>62.726189*10^0</f>
        <v>62.726189</v>
      </c>
      <c r="D19" t="s">
        <v>408</v>
      </c>
    </row>
    <row r="20" spans="2:4" ht="12.75">
      <c r="B20" t="s">
        <v>24</v>
      </c>
      <c r="C20" s="66">
        <f>65.081062*10^0</f>
        <v>65.081062</v>
      </c>
      <c r="D20" t="s">
        <v>408</v>
      </c>
    </row>
    <row r="21" spans="2:4" ht="12.75">
      <c r="B21" t="s">
        <v>25</v>
      </c>
      <c r="C21" s="66">
        <f>90.497849*10^0</f>
        <v>90.497849</v>
      </c>
      <c r="D21" t="s">
        <v>408</v>
      </c>
    </row>
    <row r="22" spans="2:4" ht="12.75">
      <c r="B22" t="s">
        <v>26</v>
      </c>
      <c r="C22" s="66">
        <f>459.738312*10^0</f>
        <v>459.738312</v>
      </c>
      <c r="D22" t="s">
        <v>408</v>
      </c>
    </row>
    <row r="23" spans="2:4" ht="12.75">
      <c r="B23" t="s">
        <v>14</v>
      </c>
      <c r="C23" s="66">
        <f>5.930047</f>
        <v>5.930047</v>
      </c>
      <c r="D23" t="s">
        <v>404</v>
      </c>
    </row>
    <row r="24" spans="2:4" ht="12.75">
      <c r="B24" t="s">
        <v>15</v>
      </c>
      <c r="C24" s="66">
        <f>49.98045</f>
        <v>49.98045</v>
      </c>
      <c r="D24" t="s">
        <v>404</v>
      </c>
    </row>
    <row r="25" spans="2:4" ht="12.75">
      <c r="B25" t="s">
        <v>16</v>
      </c>
      <c r="C25" s="66">
        <f>45.472717</f>
        <v>45.472717</v>
      </c>
      <c r="D25" t="s">
        <v>404</v>
      </c>
    </row>
    <row r="26" spans="2:4" ht="12.75">
      <c r="B26" t="s">
        <v>17</v>
      </c>
      <c r="C26" s="66">
        <f>20.488688</f>
        <v>20.488688</v>
      </c>
      <c r="D26" t="s">
        <v>405</v>
      </c>
    </row>
    <row r="27" spans="2:4" ht="12.75">
      <c r="B27" t="s">
        <v>19</v>
      </c>
      <c r="C27" s="66">
        <f>5.059025</f>
        <v>5.059025</v>
      </c>
      <c r="D27" t="s">
        <v>406</v>
      </c>
    </row>
    <row r="28" spans="2:4" ht="12.75">
      <c r="B28" t="s">
        <v>20</v>
      </c>
      <c r="C28" s="66">
        <f>51.601551</f>
        <v>51.601551</v>
      </c>
      <c r="D28" t="s">
        <v>404</v>
      </c>
    </row>
    <row r="29" spans="2:4" ht="12.75">
      <c r="B29" t="s">
        <v>21</v>
      </c>
      <c r="C29" s="66">
        <f>2653.567627</f>
        <v>2653.567627</v>
      </c>
      <c r="D29" t="s">
        <v>406</v>
      </c>
    </row>
    <row r="30" spans="2:4" ht="12.75">
      <c r="B30" t="s">
        <v>23</v>
      </c>
      <c r="C30" s="66">
        <f>63.369781*10^0</f>
        <v>63.369781</v>
      </c>
      <c r="D30" t="s">
        <v>408</v>
      </c>
    </row>
    <row r="31" spans="2:4" ht="12.75">
      <c r="B31" t="s">
        <v>24</v>
      </c>
      <c r="C31" s="66">
        <f>64.925224*10^0</f>
        <v>64.925224</v>
      </c>
      <c r="D31" t="s">
        <v>408</v>
      </c>
    </row>
    <row r="32" spans="2:4" ht="12.75">
      <c r="B32" t="s">
        <v>27</v>
      </c>
      <c r="C32" s="66">
        <f>3169.739258</f>
        <v>3169.739258</v>
      </c>
      <c r="D32" t="s">
        <v>404</v>
      </c>
    </row>
    <row r="33" spans="2:4" ht="12.75">
      <c r="B33" t="s">
        <v>28</v>
      </c>
      <c r="C33" s="66">
        <f>3677.123291</f>
        <v>3677.123291</v>
      </c>
      <c r="D33" t="s">
        <v>404</v>
      </c>
    </row>
    <row r="34" spans="2:4" ht="12.75">
      <c r="B34" t="s">
        <v>29</v>
      </c>
      <c r="C34" s="66">
        <f>7137.487793</f>
        <v>7137.487793</v>
      </c>
      <c r="D34" t="s">
        <v>404</v>
      </c>
    </row>
    <row r="35" spans="2:4" ht="12.75">
      <c r="B35" t="s">
        <v>30</v>
      </c>
      <c r="C35" s="66">
        <f>12752.992188</f>
        <v>12752.992188</v>
      </c>
      <c r="D35" t="s">
        <v>404</v>
      </c>
    </row>
    <row r="36" spans="2:4" ht="12.75">
      <c r="B36" t="s">
        <v>31</v>
      </c>
      <c r="C36" s="66">
        <f>2660.830322</f>
        <v>2660.830322</v>
      </c>
      <c r="D36" t="s">
        <v>404</v>
      </c>
    </row>
    <row r="37" spans="2:4" ht="12.75">
      <c r="B37" t="s">
        <v>32</v>
      </c>
      <c r="C37" s="66">
        <f>2660.017334</f>
        <v>2660.017334</v>
      </c>
      <c r="D37" t="s">
        <v>404</v>
      </c>
    </row>
    <row r="38" spans="2:4" ht="12.75">
      <c r="B38" t="s">
        <v>33</v>
      </c>
      <c r="C38" s="66">
        <f>7465.383301</f>
        <v>7465.383301</v>
      </c>
      <c r="D38" t="s">
        <v>404</v>
      </c>
    </row>
    <row r="39" spans="2:4" ht="12.75">
      <c r="B39" t="s">
        <v>34</v>
      </c>
      <c r="C39" s="66">
        <f>12097.126953</f>
        <v>12097.126953</v>
      </c>
      <c r="D39" t="s">
        <v>404</v>
      </c>
    </row>
    <row r="40" spans="2:4" ht="12.75">
      <c r="B40" t="s">
        <v>35</v>
      </c>
      <c r="C40" s="66">
        <f>1220.402222</f>
        <v>1220.402222</v>
      </c>
      <c r="D40" t="s">
        <v>404</v>
      </c>
    </row>
    <row r="41" spans="2:4" ht="12.75">
      <c r="B41" t="s">
        <v>36</v>
      </c>
      <c r="C41" s="66">
        <f>1600.806763</f>
        <v>1600.806763</v>
      </c>
      <c r="D41" t="s">
        <v>404</v>
      </c>
    </row>
    <row r="42" spans="2:4" ht="12.75">
      <c r="B42" t="s">
        <v>37</v>
      </c>
      <c r="C42" s="66">
        <f>6129.995605</f>
        <v>6129.995605</v>
      </c>
      <c r="D42" t="s">
        <v>404</v>
      </c>
    </row>
    <row r="43" spans="2:4" ht="12.75">
      <c r="B43" t="s">
        <v>38</v>
      </c>
      <c r="C43" s="66">
        <f>10704.953125</f>
        <v>10704.953125</v>
      </c>
      <c r="D43" t="s">
        <v>404</v>
      </c>
    </row>
    <row r="44" spans="2:4" ht="12.75">
      <c r="B44" t="s">
        <v>39</v>
      </c>
      <c r="C44" s="66">
        <f>2448.719727</f>
        <v>2448.719727</v>
      </c>
      <c r="D44" t="s">
        <v>404</v>
      </c>
    </row>
    <row r="45" spans="2:4" ht="12.75">
      <c r="B45" t="s">
        <v>40</v>
      </c>
      <c r="C45" s="66">
        <f>2506.984619</f>
        <v>2506.984619</v>
      </c>
      <c r="D45" t="s">
        <v>404</v>
      </c>
    </row>
    <row r="46" spans="2:4" ht="12.75">
      <c r="B46" t="s">
        <v>41</v>
      </c>
      <c r="C46" s="66">
        <f>5557.757324</f>
        <v>5557.757324</v>
      </c>
      <c r="D46" t="s">
        <v>404</v>
      </c>
    </row>
    <row r="47" spans="2:4" ht="12.75">
      <c r="B47" t="s">
        <v>42</v>
      </c>
      <c r="C47" s="66">
        <f>7101.786621</f>
        <v>7101.786621</v>
      </c>
      <c r="D47" t="s">
        <v>404</v>
      </c>
    </row>
    <row r="48" spans="2:4" ht="12.75">
      <c r="B48" t="s">
        <v>43</v>
      </c>
      <c r="C48" s="66">
        <f>92.743332*10^0</f>
        <v>92.743332</v>
      </c>
      <c r="D48" t="s">
        <v>409</v>
      </c>
    </row>
    <row r="49" spans="2:4" ht="12.75">
      <c r="B49" t="s">
        <v>44</v>
      </c>
      <c r="C49" s="66">
        <f>459.70694*10^0</f>
        <v>459.70694</v>
      </c>
      <c r="D49" t="s">
        <v>408</v>
      </c>
    </row>
    <row r="50" spans="2:4" ht="12.75">
      <c r="B50" t="s">
        <v>45</v>
      </c>
      <c r="C50" s="66">
        <f>459.750732*10^0</f>
        <v>459.750732</v>
      </c>
      <c r="D50" t="s">
        <v>408</v>
      </c>
    </row>
    <row r="51" spans="2:4" ht="12.75">
      <c r="B51" t="s">
        <v>46</v>
      </c>
      <c r="C51" s="66">
        <f>874.022583</f>
        <v>874.022583</v>
      </c>
      <c r="D51" t="s">
        <v>410</v>
      </c>
    </row>
    <row r="52" spans="2:4" ht="12.75">
      <c r="B52" t="s">
        <v>47</v>
      </c>
      <c r="C52" s="66">
        <f>594.428955</f>
        <v>594.428955</v>
      </c>
      <c r="D52" t="s">
        <v>410</v>
      </c>
    </row>
    <row r="53" spans="2:4" ht="12.75">
      <c r="B53" t="s">
        <v>48</v>
      </c>
      <c r="C53" s="66">
        <f>5.297281</f>
        <v>5.297281</v>
      </c>
      <c r="D53" t="s">
        <v>411</v>
      </c>
    </row>
    <row r="54" spans="2:4" ht="12.75">
      <c r="B54" t="s">
        <v>49</v>
      </c>
      <c r="C54" s="66">
        <f>4.262605</f>
        <v>4.262605</v>
      </c>
      <c r="D54" t="s">
        <v>411</v>
      </c>
    </row>
    <row r="55" spans="2:4" ht="12.75">
      <c r="B55" t="s">
        <v>50</v>
      </c>
      <c r="C55" s="66">
        <f>6.938197</f>
        <v>6.938197</v>
      </c>
      <c r="D55" t="s">
        <v>404</v>
      </c>
    </row>
    <row r="56" spans="2:4" ht="12.75">
      <c r="B56" t="s">
        <v>51</v>
      </c>
      <c r="C56" s="66">
        <f>5.328398</f>
        <v>5.328398</v>
      </c>
      <c r="D56" t="s">
        <v>404</v>
      </c>
    </row>
    <row r="57" spans="2:4" ht="12.75">
      <c r="B57" t="s">
        <v>52</v>
      </c>
      <c r="C57" s="66">
        <f>28.755413</f>
        <v>28.755413</v>
      </c>
      <c r="D57" t="s">
        <v>404</v>
      </c>
    </row>
    <row r="58" spans="2:4" ht="12.75">
      <c r="B58" t="s">
        <v>53</v>
      </c>
      <c r="C58" s="66">
        <f>4.447341</f>
        <v>4.447341</v>
      </c>
      <c r="D58" t="s">
        <v>404</v>
      </c>
    </row>
    <row r="59" spans="2:3" ht="12.75">
      <c r="B59" t="s">
        <v>59</v>
      </c>
      <c r="C59" s="2" t="s">
        <v>60</v>
      </c>
    </row>
    <row r="60" spans="2:4" ht="12.75">
      <c r="B60" t="s">
        <v>61</v>
      </c>
      <c r="C60" s="67">
        <f>1.73*10^9</f>
        <v>1730000000</v>
      </c>
      <c r="D60" t="s">
        <v>412</v>
      </c>
    </row>
    <row r="61" spans="2:4" ht="12.75">
      <c r="B61" t="s">
        <v>63</v>
      </c>
      <c r="C61" s="66">
        <v>0</v>
      </c>
      <c r="D61" t="s">
        <v>413</v>
      </c>
    </row>
    <row r="62" spans="2:3" ht="12.75">
      <c r="B62" t="s">
        <v>138</v>
      </c>
      <c r="C62" s="2" t="s">
        <v>135</v>
      </c>
    </row>
    <row r="63" spans="2:4" ht="12.75">
      <c r="B63" t="s">
        <v>271</v>
      </c>
      <c r="C63" s="2">
        <v>502</v>
      </c>
      <c r="D63" t="s">
        <v>414</v>
      </c>
    </row>
    <row r="64" spans="2:3" ht="12.75">
      <c r="B64" t="s">
        <v>351</v>
      </c>
      <c r="C64" s="2" t="s">
        <v>352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test</cp:lastModifiedBy>
  <dcterms:created xsi:type="dcterms:W3CDTF">2007-03-24T18:33:26Z</dcterms:created>
  <dcterms:modified xsi:type="dcterms:W3CDTF">2007-03-24T18:34:03Z</dcterms:modified>
  <cp:category/>
  <cp:version/>
  <cp:contentType/>
  <cp:contentStatus/>
</cp:coreProperties>
</file>