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activeTab="0"/>
  </bookViews>
  <sheets>
    <sheet name="Result 1" sheetId="1" r:id="rId1"/>
    <sheet name="Comparison" sheetId="2" r:id="rId2"/>
  </sheets>
  <definedNames/>
  <calcPr fullCalcOnLoad="1"/>
</workbook>
</file>

<file path=xl/sharedStrings.xml><?xml version="1.0" encoding="utf-8"?>
<sst xmlns="http://schemas.openxmlformats.org/spreadsheetml/2006/main" count="775" uniqueCount="477">
  <si>
    <t>File Name</t>
  </si>
  <si>
    <t>Benchmark</t>
  </si>
  <si>
    <t>Version</t>
  </si>
  <si>
    <t>Width</t>
  </si>
  <si>
    <t>Height</t>
  </si>
  <si>
    <t>Anti-Aliasing</t>
  </si>
  <si>
    <t>None</t>
  </si>
  <si>
    <t>Post-Processing</t>
  </si>
  <si>
    <t>No</t>
  </si>
  <si>
    <t>Texture Filtering</t>
  </si>
  <si>
    <t>Optimal</t>
  </si>
  <si>
    <t>Max Anisotropy</t>
  </si>
  <si>
    <t>Vertex Shaders</t>
  </si>
  <si>
    <t>Force PS 1.1 in GT2 &amp; GT3</t>
  </si>
  <si>
    <t>Repeat Tests</t>
  </si>
  <si>
    <t>Off</t>
  </si>
  <si>
    <t>Fixed Framerate</t>
  </si>
  <si>
    <t>Comment</t>
  </si>
  <si>
    <t>3DMark Score</t>
  </si>
  <si>
    <t>Game Tests</t>
  </si>
  <si>
    <t>GT1 - Wings of Fury</t>
  </si>
  <si>
    <t>GT2 - Battle of Proxycon</t>
  </si>
  <si>
    <t>GT3 - Troll's Lair</t>
  </si>
  <si>
    <t>GT4 - Mother Nature</t>
  </si>
  <si>
    <t>CPU Score</t>
  </si>
  <si>
    <t>CPU Tests</t>
  </si>
  <si>
    <t>CPU Test 1</t>
  </si>
  <si>
    <t>CPU Test 2</t>
  </si>
  <si>
    <t>Fill Rate (Single-Texturing)</t>
  </si>
  <si>
    <t>Feature Tests</t>
  </si>
  <si>
    <t>Fill Rate (Multi-Texturing)</t>
  </si>
  <si>
    <t>Vertex Shader</t>
  </si>
  <si>
    <t>Pixel Shader 2.0</t>
  </si>
  <si>
    <t>Ragtroll</t>
  </si>
  <si>
    <t>No sounds</t>
  </si>
  <si>
    <t>Not supported</t>
  </si>
  <si>
    <t>Sound Tests</t>
  </si>
  <si>
    <t>24 sounds</t>
  </si>
  <si>
    <t>60 sounds</t>
  </si>
  <si>
    <t>System Info</t>
  </si>
  <si>
    <t>CPU Info</t>
  </si>
  <si>
    <t>Central Processing Unit</t>
  </si>
  <si>
    <t>Manufacturer</t>
  </si>
  <si>
    <t>Intel</t>
  </si>
  <si>
    <t>Family</t>
  </si>
  <si>
    <t>Intel(R) Core(TM)2 CPU T7200 @ 2.00GHz</t>
  </si>
  <si>
    <t>Architecture</t>
  </si>
  <si>
    <t>64-bit</t>
  </si>
  <si>
    <t>Internal Clock</t>
  </si>
  <si>
    <t>Internal Clock Maximum</t>
  </si>
  <si>
    <t>External Clock</t>
  </si>
  <si>
    <t>Socket Designation</t>
  </si>
  <si>
    <t>Microprocessor</t>
  </si>
  <si>
    <t>Type</t>
  </si>
  <si>
    <t>Central</t>
  </si>
  <si>
    <t>Upgrade</t>
  </si>
  <si>
    <t>HyperThreadingTechnology</t>
  </si>
  <si>
    <t>Available - 2 Logical Processors</t>
  </si>
  <si>
    <t>Capabilities</t>
  </si>
  <si>
    <t>MMX, CMov, RDTSC, SSE, SSE2, PAE, NX</t>
  </si>
  <si>
    <t>Caches</t>
  </si>
  <si>
    <t>Level</t>
  </si>
  <si>
    <t>Capacity</t>
  </si>
  <si>
    <t>Type Details</t>
  </si>
  <si>
    <t>Error Correction Type</t>
  </si>
  <si>
    <t>Associativity</t>
  </si>
  <si>
    <t>Data, Write Back, Internal</t>
  </si>
  <si>
    <t xml:space="preserve"> </t>
  </si>
  <si>
    <t>4-way Set-Associative</t>
  </si>
  <si>
    <t>Internal, Variant</t>
  </si>
  <si>
    <t>Pipeline Burst</t>
  </si>
  <si>
    <t>CPUIDs</t>
  </si>
  <si>
    <t>EAX</t>
  </si>
  <si>
    <t>EBX</t>
  </si>
  <si>
    <t>ECX</t>
  </si>
  <si>
    <t>EDX</t>
  </si>
  <si>
    <t>Order</t>
  </si>
  <si>
    <t>0x0000000a</t>
  </si>
  <si>
    <t>0x756e6547</t>
  </si>
  <si>
    <t>0x6c65746e</t>
  </si>
  <si>
    <t>0x49656e69</t>
  </si>
  <si>
    <t>0x000006f6</t>
  </si>
  <si>
    <t>0x01020800</t>
  </si>
  <si>
    <t>0x0000e3bd</t>
  </si>
  <si>
    <t>0xbfebfbff</t>
  </si>
  <si>
    <t>0x05b0b101</t>
  </si>
  <si>
    <t>0x005657f0</t>
  </si>
  <si>
    <t>0x00000000</t>
  </si>
  <si>
    <t>0x2cb43049</t>
  </si>
  <si>
    <t>0x04000121</t>
  </si>
  <si>
    <t>0x01c0003f</t>
  </si>
  <si>
    <t>0x0000003f</t>
  </si>
  <si>
    <t>0x00000001</t>
  </si>
  <si>
    <t>0x00000040</t>
  </si>
  <si>
    <t>0x00000003</t>
  </si>
  <si>
    <t>0x00022220</t>
  </si>
  <si>
    <t>0x00000002</t>
  </si>
  <si>
    <t>0x00000400</t>
  </si>
  <si>
    <t>0x07280202</t>
  </si>
  <si>
    <t>Ext CPUIDs</t>
  </si>
  <si>
    <t>0x80000008</t>
  </si>
  <si>
    <t>0x20100000</t>
  </si>
  <si>
    <t>0x65746e49</t>
  </si>
  <si>
    <t>0x2952286c</t>
  </si>
  <si>
    <t>0x726f4320</t>
  </si>
  <si>
    <t>0x4d542865</t>
  </si>
  <si>
    <t>0x43203229</t>
  </si>
  <si>
    <t>0x20205550</t>
  </si>
  <si>
    <t>0x20202020</t>
  </si>
  <si>
    <t>0x54202020</t>
  </si>
  <si>
    <t>0x30303237</t>
  </si>
  <si>
    <t>0x20402020</t>
  </si>
  <si>
    <t>0x30302e32</t>
  </si>
  <si>
    <t>0x007a4847</t>
  </si>
  <si>
    <t>0x10008040</t>
  </si>
  <si>
    <t>0x00003024</t>
  </si>
  <si>
    <t>DirectX Info</t>
  </si>
  <si>
    <t>9.0c</t>
  </si>
  <si>
    <t>Long Version</t>
  </si>
  <si>
    <t>4.09.00.0904</t>
  </si>
  <si>
    <t>DirectDraw Info</t>
  </si>
  <si>
    <t>5.03.2600.2180</t>
  </si>
  <si>
    <t>Primary Device</t>
  </si>
  <si>
    <t>NVIDIA GeForce Go 7400</t>
  </si>
  <si>
    <t>Display Devices</t>
  </si>
  <si>
    <t>Display Device</t>
  </si>
  <si>
    <t>Description</t>
  </si>
  <si>
    <t>NVIDIA</t>
  </si>
  <si>
    <t>Total Local Video Memory</t>
  </si>
  <si>
    <t>Total Local Texture Memory</t>
  </si>
  <si>
    <t>Total AGP Memory</t>
  </si>
  <si>
    <t>Driver File</t>
  </si>
  <si>
    <t>nv4_disp.dll</t>
  </si>
  <si>
    <t>Driver Version</t>
  </si>
  <si>
    <t>8.4.2.9</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</si>
  <si>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</si>
  <si>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</si>
  <si>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</si>
  <si>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</si>
  <si>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</si>
  <si>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</si>
  <si>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</si>
  <si>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</si>
  <si>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</si>
  <si>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</si>
  <si>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</si>
  <si>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</si>
  <si>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</si>
  <si>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</si>
  <si>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</si>
  <si>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</si>
  <si>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0x10de</t>
  </si>
  <si>
    <t>Device ID</t>
  </si>
  <si>
    <t>0x01d8</t>
  </si>
  <si>
    <t>SubSystem ID</t>
  </si>
  <si>
    <t>0x01d71028</t>
  </si>
  <si>
    <t>Revision ID</t>
  </si>
  <si>
    <t>0x00a1</t>
  </si>
  <si>
    <t>Texture Formats</t>
  </si>
  <si>
    <t>32-bit ARGB [8888]</t>
  </si>
  <si>
    <t>32-bit RGB [888]</t>
  </si>
  <si>
    <t>16-bit RGB [565]</t>
  </si>
  <si>
    <t>16-bit RGB [555]</t>
  </si>
  <si>
    <t>16-bit ARGB [1555]</t>
  </si>
  <si>
    <t>16-bit ARGB [4444]</t>
  </si>
  <si>
    <t>8-bit A [8]</t>
  </si>
  <si>
    <t>8-bit YUV [800]</t>
  </si>
  <si>
    <t>16-bit AYUV [8800]</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</si>
  <si>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</si>
  <si>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</si>
  <si>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</si>
  <si>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</si>
  <si>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</si>
  <si>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</si>
  <si>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</si>
  <si>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</si>
  <si>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</si>
  <si>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</si>
  <si>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</si>
  <si>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</si>
  <si>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</si>
  <si>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</si>
  <si>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</si>
  <si>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</si>
  <si>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</si>
  <si>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</si>
  <si>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</si>
  <si>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</si>
  <si>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</si>
  <si>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</si>
  <si>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</si>
  <si>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</si>
  <si>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</si>
  <si>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</si>
  <si>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</si>
  <si>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</si>
  <si>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BDA Slip De-Framer</t>
  </si>
  <si>
    <t>Color Space Converter</t>
  </si>
  <si>
    <t>CyberLink Audio Decoder (MD3)</t>
  </si>
  <si>
    <t>CyberLink AudioCD Filter (MD3)</t>
  </si>
  <si>
    <t>CyberLink DVD Navigator (MD3)</t>
  </si>
  <si>
    <t>CyberLink MP3 Wrapper-PCM</t>
  </si>
  <si>
    <t>CyberLink MPEG-1 Splitter</t>
  </si>
  <si>
    <t>CyberLink MPEG-2 Splitter</t>
  </si>
  <si>
    <t>CyberLink Video/SP Decoder (MD3)</t>
  </si>
  <si>
    <t>CyberLink Video/SP Decoder (ShEX)</t>
  </si>
  <si>
    <t>DV Muxer</t>
  </si>
  <si>
    <t>DV Splitter</t>
  </si>
  <si>
    <t>DV Video Decoder</t>
  </si>
  <si>
    <t>Decrypt/Tag</t>
  </si>
  <si>
    <t>Default DirectSound Device</t>
  </si>
  <si>
    <t>Default MidiOut Device</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</si>
  <si>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</si>
  <si>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</si>
  <si>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</si>
  <si>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</si>
  <si>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</si>
  <si>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</si>
  <si>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</si>
  <si>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</si>
  <si>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</si>
  <si>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</si>
  <si>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</si>
  <si>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</si>
  <si>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</si>
  <si>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</si>
  <si>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</si>
  <si>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</si>
  <si>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</si>
  <si>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</si>
  <si>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</si>
  <si>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</si>
  <si>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</si>
  <si>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</si>
  <si>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</si>
  <si>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</si>
  <si>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</si>
  <si>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</si>
  <si>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Tivo DirectShow Source Filter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</si>
  <si>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</si>
  <si>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</si>
  <si>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</si>
  <si>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</si>
  <si>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</si>
  <si>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</si>
  <si>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</si>
  <si>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</si>
  <si>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</si>
  <si>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</si>
  <si>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</si>
  <si>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</si>
  <si>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</si>
  <si>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</si>
  <si>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</si>
  <si>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</si>
  <si>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</si>
  <si>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</si>
  <si>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</si>
  <si>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</si>
  <si>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SigmaTel Audio</t>
  </si>
  <si>
    <t>Sound Devices</t>
  </si>
  <si>
    <t>Sound Device</t>
  </si>
  <si>
    <t>SigmaTel</t>
  </si>
  <si>
    <t>sthda.sys</t>
  </si>
  <si>
    <t>5.10.0.4995</t>
  </si>
  <si>
    <t>Max Supported 3D Hardware Sounds</t>
  </si>
  <si>
    <t>SigmaTel High Definition Audio CODEC</t>
  </si>
  <si>
    <t>0x0000</t>
  </si>
  <si>
    <t>HD Audio Support</t>
  </si>
  <si>
    <t>EAX Support</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</si>
  <si>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</si>
  <si>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</si>
  <si>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</si>
  <si>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</si>
  <si>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</si>
  <si>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</si>
  <si>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</si>
  <si>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</si>
  <si>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</si>
  <si>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</si>
  <si>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</si>
  <si>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</si>
  <si>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</si>
  <si>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</si>
  <si>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</si>
  <si>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</si>
  <si>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</si>
  <si>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</si>
  <si>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</si>
  <si>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</si>
  <si>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</si>
  <si>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</si>
  <si>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</si>
  <si>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DIMM_A</t>
  </si>
  <si>
    <t>&lt;unknown&gt;</t>
  </si>
  <si>
    <t>DIMM_B</t>
  </si>
  <si>
    <t>Motherboard Info</t>
  </si>
  <si>
    <t>Supported Slot Types</t>
  </si>
  <si>
    <t>ISA, PCI, AGP, PCI Express</t>
  </si>
  <si>
    <t>Dell Inc.</t>
  </si>
  <si>
    <t>Model</t>
  </si>
  <si>
    <t>0FP985</t>
  </si>
  <si>
    <t>BIOS Vendor</t>
  </si>
  <si>
    <t>BIOS Version</t>
  </si>
  <si>
    <t>DELL - 27d60c12</t>
  </si>
  <si>
    <t>BIOS Release Date</t>
  </si>
  <si>
    <t>18/12/06</t>
  </si>
  <si>
    <t>BIOS Properties</t>
  </si>
  <si>
    <t>Plug and Play, Flash, AGP</t>
  </si>
  <si>
    <t>Card Slots</t>
  </si>
  <si>
    <t>Card Slot</t>
  </si>
  <si>
    <t>Designation</t>
  </si>
  <si>
    <t>PCMCIA 0</t>
  </si>
  <si>
    <t>PCMCIA</t>
  </si>
  <si>
    <t>Characteristics</t>
  </si>
  <si>
    <t>5.0V</t>
  </si>
  <si>
    <t>Data Bus Width</t>
  </si>
  <si>
    <t>Details</t>
  </si>
  <si>
    <t>Available, Long</t>
  </si>
  <si>
    <t>Device Class</t>
  </si>
  <si>
    <t>IRQ</t>
  </si>
  <si>
    <t>System Devices</t>
  </si>
  <si>
    <t>Intel(R) 82801 PCI Bridge - 2448</t>
  </si>
  <si>
    <t>0x8086</t>
  </si>
  <si>
    <t>0x2448</t>
  </si>
  <si>
    <t>0x00e1</t>
  </si>
  <si>
    <t>Mobile Intel(R) 955XM/945GM/PM/GMS/940GML Express Processor to DRAM Controller 27A0</t>
  </si>
  <si>
    <t>0x27a0</t>
  </si>
  <si>
    <t>0x0003</t>
  </si>
  <si>
    <t>Mobile Intel(R) 955XM/945GM/PM/GMS/940GML Express PCI Express Root Port - 27A1</t>
  </si>
  <si>
    <t>0x27a1</t>
  </si>
  <si>
    <t>Intel(R) 82801GBM (ICH7-M) LPC Interface Controller - 27B9</t>
  </si>
  <si>
    <t>0x27b9</t>
  </si>
  <si>
    <t>0x0001</t>
  </si>
  <si>
    <t>Intel(R) 82801G (ICH7 Family) PCI Express Root Port - 27D0</t>
  </si>
  <si>
    <t>0x27d0</t>
  </si>
  <si>
    <t>Intel(R) 82801G (ICH7 Family) PCI Express Root Port - 27D2</t>
  </si>
  <si>
    <t>0x27d2</t>
  </si>
  <si>
    <t>Intel(R) 82801G (ICH7 Family) PCI Express Root Port - 27D6</t>
  </si>
  <si>
    <t>0x27d6</t>
  </si>
  <si>
    <t>Microsoft</t>
  </si>
  <si>
    <t>Microsoft UAA Bus Driver for High Definition Audio</t>
  </si>
  <si>
    <t>0x27d8</t>
  </si>
  <si>
    <t>Intel(R) 82801G (ICH7 Family) SMBus Controller - 27DA</t>
  </si>
  <si>
    <t>0x27da</t>
  </si>
  <si>
    <t>AGP</t>
  </si>
  <si>
    <t>Revision</t>
  </si>
  <si>
    <t>Rate</t>
  </si>
  <si>
    <t>Available Rate</t>
  </si>
  <si>
    <t>Selected Rate</t>
  </si>
  <si>
    <t>Aperture Size</t>
  </si>
  <si>
    <t>Sideband Addressing</t>
  </si>
  <si>
    <t>not supported</t>
  </si>
  <si>
    <t>Fast Write</t>
  </si>
  <si>
    <t>USB Devices</t>
  </si>
  <si>
    <t xml:space="preserve"> USB</t>
  </si>
  <si>
    <t>5.1.2600.2180</t>
  </si>
  <si>
    <t>Universal Serial Bus Controller</t>
  </si>
  <si>
    <t>USB HID-</t>
  </si>
  <si>
    <t>Human Interface Device</t>
  </si>
  <si>
    <t>Logitech USB Camera (Dell Notebooks)</t>
  </si>
  <si>
    <t>9.6.0.1180</t>
  </si>
  <si>
    <t>QuickCam for Dell Notebooks</t>
  </si>
  <si>
    <t>Imaging Device</t>
  </si>
  <si>
    <t>QuickCam for Dell Notebooks Mic</t>
  </si>
  <si>
    <t>Sound, Video or Game Controller</t>
  </si>
  <si>
    <t>5.1.2600.0</t>
  </si>
  <si>
    <t>Dell Wireless 355 Module with Bluetooth 2.0 + EDR Technology</t>
  </si>
  <si>
    <t>5.0.1.2609</t>
  </si>
  <si>
    <t>Bluetooth</t>
  </si>
  <si>
    <t>FireWire Devices</t>
  </si>
  <si>
    <t>FireWire Device</t>
  </si>
  <si>
    <t>5.1.2535.0</t>
  </si>
  <si>
    <t>Network Adapter</t>
  </si>
  <si>
    <t>Monitor Info</t>
  </si>
  <si>
    <t>Monitors</t>
  </si>
  <si>
    <t>Max Width</t>
  </si>
  <si>
    <t>Max Height</t>
  </si>
  <si>
    <t>( )</t>
  </si>
  <si>
    <t>Power Supply Info</t>
  </si>
  <si>
    <t>Batteries</t>
  </si>
  <si>
    <t>Battery</t>
  </si>
  <si>
    <t>DELL YF0916??O</t>
  </si>
  <si>
    <t>Chemistry</t>
  </si>
  <si>
    <t>Lithium-ion</t>
  </si>
  <si>
    <t>Design Capacity</t>
  </si>
  <si>
    <t>Design Voltage</t>
  </si>
  <si>
    <t>Operating System Info</t>
  </si>
  <si>
    <t>Operating System</t>
  </si>
  <si>
    <t>Microsoft Windows XP</t>
  </si>
  <si>
    <t>5.1.2600</t>
  </si>
  <si>
    <t>Service Pack</t>
  </si>
  <si>
    <t>Service Pack 2</t>
  </si>
  <si>
    <t>Windows Environment</t>
  </si>
  <si>
    <t>32-bit</t>
  </si>
  <si>
    <t>DEP</t>
  </si>
  <si>
    <t>Hardware Support</t>
  </si>
  <si>
    <t>Applications Protected</t>
  </si>
  <si>
    <t>Drivers Protected</t>
  </si>
  <si>
    <t>User Option</t>
  </si>
  <si>
    <t>On for essential Windows programs and services only</t>
  </si>
  <si>
    <t>Locale</t>
  </si>
  <si>
    <t>RU</t>
  </si>
  <si>
    <t>Desktop Width</t>
  </si>
  <si>
    <t>Desktop Height</t>
  </si>
  <si>
    <t>Desktop BPP</t>
  </si>
  <si>
    <t>Applications</t>
  </si>
  <si>
    <t>AppWindow</t>
  </si>
  <si>
    <t>3DMark03 - Professional Edition</t>
  </si>
  <si>
    <t>Processes</t>
  </si>
  <si>
    <t>PID</t>
  </si>
  <si>
    <t>Memory Usage</t>
  </si>
  <si>
    <t>System Idle Process</t>
  </si>
  <si>
    <t>System</t>
  </si>
  <si>
    <t>smss.exe</t>
  </si>
  <si>
    <t>csrss.exe</t>
  </si>
  <si>
    <t>winlogon.exe</t>
  </si>
  <si>
    <t>services.exe</t>
  </si>
  <si>
    <t>lsass.exe</t>
  </si>
  <si>
    <t>svchost.exe</t>
  </si>
  <si>
    <t>EvtEng.exe</t>
  </si>
  <si>
    <t>S24EvMon.exe</t>
  </si>
  <si>
    <t>WLKEEPER.exe</t>
  </si>
  <si>
    <t>spoolsv.exe</t>
  </si>
  <si>
    <t>LVPrcSrv.exe</t>
  </si>
  <si>
    <t>btwdins.exe</t>
  </si>
  <si>
    <t>nvsvc32.exe</t>
  </si>
  <si>
    <t>RegSrvc.exe</t>
  </si>
  <si>
    <t>explorer.exe</t>
  </si>
  <si>
    <t>stacsv.exe</t>
  </si>
  <si>
    <t>StarWindService.exe</t>
  </si>
  <si>
    <t>rundll32.exe</t>
  </si>
  <si>
    <t>alg.exe</t>
  </si>
  <si>
    <t>wscntfy.exe</t>
  </si>
  <si>
    <t>stsystra.exe</t>
  </si>
  <si>
    <t>ZCfgSvc.exe</t>
  </si>
  <si>
    <t>iFrmewrk.exe</t>
  </si>
  <si>
    <t>LVCOMSX.EXE</t>
  </si>
  <si>
    <t>DLACTRLW.EXE</t>
  </si>
  <si>
    <t>issch.exe</t>
  </si>
  <si>
    <t>PCMService.exe</t>
  </si>
  <si>
    <t>ctfmon.exe</t>
  </si>
  <si>
    <t>Dot1XCfg.exe</t>
  </si>
  <si>
    <t>fraps.exe</t>
  </si>
  <si>
    <t>BTTray.exe</t>
  </si>
  <si>
    <t>DLG.exe</t>
  </si>
  <si>
    <t>BTSTAC~1.EXE</t>
  </si>
  <si>
    <t>3DMark03.exe</t>
  </si>
  <si>
    <t>wmiprvse.exe</t>
  </si>
  <si>
    <t>Logical Drives</t>
  </si>
  <si>
    <t>Drive Letter</t>
  </si>
  <si>
    <t>Label</t>
  </si>
  <si>
    <t>Available</t>
  </si>
  <si>
    <t>C:</t>
  </si>
  <si>
    <t>Hard Disk</t>
  </si>
  <si>
    <t>D:</t>
  </si>
  <si>
    <t>CD-ROM</t>
  </si>
  <si>
    <t>E:</t>
  </si>
  <si>
    <t>NIKON D40</t>
  </si>
  <si>
    <t>Floppy</t>
  </si>
  <si>
    <t>F:</t>
  </si>
  <si>
    <t>NFSMW_DISC1</t>
  </si>
  <si>
    <t>Hard Disk Info</t>
  </si>
  <si>
    <t>Hard Disk Drives</t>
  </si>
  <si>
    <t>Interface Type</t>
  </si>
  <si>
    <t>Drive Letters</t>
  </si>
  <si>
    <t>SAMSUNG HM120JI</t>
  </si>
  <si>
    <t>IDE</t>
  </si>
  <si>
    <t>\\.\PHYSICALDRIVE1</t>
  </si>
  <si>
    <t>3DMark03 Results</t>
  </si>
  <si>
    <t>Result 1</t>
  </si>
  <si>
    <t>3DMarks</t>
  </si>
  <si>
    <t>FPS</t>
  </si>
  <si>
    <t>CPUMarks</t>
  </si>
  <si>
    <t>MTexels/s</t>
  </si>
  <si>
    <t>MHz</t>
  </si>
  <si>
    <t>MB</t>
  </si>
</sst>
</file>

<file path=xl/styles.xml><?xml version="1.0" encoding="utf-8"?>
<styleSheet xmlns="http://schemas.openxmlformats.org/spreadsheetml/2006/main">
  <numFmts count="8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3799 3DMarks&quot;"/>
    <numFmt numFmtId="165" formatCode="0.0&quot; FPS&quot;"/>
    <numFmt numFmtId="166" formatCode="&quot;1178 CPUMarks&quot;"/>
    <numFmt numFmtId="167" formatCode="0.0,,&quot; MTexels/s&quot;"/>
    <numFmt numFmtId="168" formatCode="&quot;1998 MHz&quot;"/>
    <numFmt numFmtId="169" formatCode="&quot;1997 MHz&quot;"/>
    <numFmt numFmtId="170" formatCode="&quot;166 MHz&quot;"/>
    <numFmt numFmtId="171" formatCode="&quot;32 KB&quot;"/>
    <numFmt numFmtId="172" formatCode="&quot;4096 KB&quot;"/>
    <numFmt numFmtId="173" formatCode="&quot;256 MB&quot;"/>
    <numFmt numFmtId="174" formatCode="&quot;4096 px&quot;"/>
    <numFmt numFmtId="175" formatCode="&quot;29 MHz&quot;"/>
    <numFmt numFmtId="176" formatCode="&quot;450 MHz&quot;"/>
    <numFmt numFmtId="177" formatCode="&quot;1022 MB&quot;"/>
    <numFmt numFmtId="178" formatCode="&quot;677 MB&quot;"/>
    <numFmt numFmtId="179" formatCode="&quot;2459 MB&quot;"/>
    <numFmt numFmtId="180" formatCode="&quot;2163 MB&quot;"/>
    <numFmt numFmtId="181" formatCode="&quot;0 B&quot;"/>
    <numFmt numFmtId="182" formatCode="&quot;512 MB&quot;"/>
    <numFmt numFmtId="183" formatCode="&quot;533 MHz&quot;"/>
    <numFmt numFmtId="184" formatCode="&quot;64 b&quot;"/>
    <numFmt numFmtId="185" formatCode="&quot;0 b&quot;"/>
    <numFmt numFmtId="186" formatCode="&quot;0 Hz&quot;"/>
    <numFmt numFmtId="187" formatCode="&quot;32 b&quot;"/>
    <numFmt numFmtId="188" formatCode="&quot;1600 px&quot;"/>
    <numFmt numFmtId="189" formatCode="&quot;1200 px&quot;"/>
    <numFmt numFmtId="190" formatCode="&quot;0 px&quot;"/>
    <numFmt numFmtId="191" formatCode="&quot;87 Ah&quot;"/>
    <numFmt numFmtId="192" formatCode="&quot;13 V&quot;"/>
    <numFmt numFmtId="193" formatCode="&quot;1280 px&quot;"/>
    <numFmt numFmtId="194" formatCode="&quot;800 px&quot;"/>
    <numFmt numFmtId="195" formatCode="&quot;28 KB&quot;"/>
    <numFmt numFmtId="196" formatCode="&quot;236 KB&quot;"/>
    <numFmt numFmtId="197" formatCode="&quot;420 KB&quot;"/>
    <numFmt numFmtId="198" formatCode="&quot;3608 KB&quot;"/>
    <numFmt numFmtId="199" formatCode="&quot;2836 KB&quot;"/>
    <numFmt numFmtId="200" formatCode="&quot;3132 KB&quot;"/>
    <numFmt numFmtId="201" formatCode="&quot;6 MB&quot;"/>
    <numFmt numFmtId="202" formatCode="&quot;4880 KB&quot;"/>
    <numFmt numFmtId="203" formatCode="&quot;4368 KB&quot;"/>
    <numFmt numFmtId="204" formatCode="&quot;20 MB&quot;"/>
    <numFmt numFmtId="205" formatCode="&quot;7 MB&quot;"/>
    <numFmt numFmtId="206" formatCode="&quot;5 MB&quot;"/>
    <numFmt numFmtId="207" formatCode="&quot;2844 KB&quot;"/>
    <numFmt numFmtId="208" formatCode="&quot;4224 KB&quot;"/>
    <numFmt numFmtId="209" formatCode="&quot;2016 KB&quot;"/>
    <numFmt numFmtId="210" formatCode="&quot;2944 KB&quot;"/>
    <numFmt numFmtId="211" formatCode="&quot;3440 KB&quot;"/>
    <numFmt numFmtId="212" formatCode="&quot;2868 KB&quot;"/>
    <numFmt numFmtId="213" formatCode="&quot;19 MB&quot;"/>
    <numFmt numFmtId="214" formatCode="&quot;3988 KB&quot;"/>
    <numFmt numFmtId="215" formatCode="&quot;2168 KB&quot;"/>
    <numFmt numFmtId="216" formatCode="&quot;4608 KB&quot;"/>
    <numFmt numFmtId="217" formatCode="&quot;1604 KB&quot;"/>
    <numFmt numFmtId="218" formatCode="&quot;3416 KB&quot;"/>
    <numFmt numFmtId="219" formatCode="&quot;2160 KB&quot;"/>
    <numFmt numFmtId="220" formatCode="&quot;9 MB&quot;"/>
    <numFmt numFmtId="221" formatCode="&quot;11 MB&quot;"/>
    <numFmt numFmtId="222" formatCode="&quot;4244 KB&quot;"/>
    <numFmt numFmtId="223" formatCode="&quot;3700 KB&quot;"/>
    <numFmt numFmtId="224" formatCode="&quot;1296 KB&quot;"/>
    <numFmt numFmtId="225" formatCode="&quot;12 MB&quot;"/>
    <numFmt numFmtId="226" formatCode="&quot;3172 KB&quot;"/>
    <numFmt numFmtId="227" formatCode="&quot;2672 KB&quot;"/>
    <numFmt numFmtId="228" formatCode="&quot;33 MB&quot;"/>
    <numFmt numFmtId="229" formatCode="&quot;107 GB&quot;"/>
    <numFmt numFmtId="230" formatCode="&quot;86 GB&quot;"/>
    <numFmt numFmtId="231" formatCode="&quot;243 MB&quot;"/>
    <numFmt numFmtId="232" formatCode="&quot;81 MB&quot;"/>
    <numFmt numFmtId="233" formatCode="&quot;674 MB&quot;"/>
    <numFmt numFmtId="234" formatCode="&quot;112 GB&quot;"/>
    <numFmt numFmtId="235" formatCode="&quot;8 MB&quot;"/>
    <numFmt numFmtId="236" formatCode="0.0"/>
    <numFmt numFmtId="237" formatCode="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4"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221" fontId="0" fillId="0" borderId="0" xfId="0" applyNumberFormat="1" applyAlignment="1">
      <alignment/>
    </xf>
    <xf numFmtId="222" fontId="0" fillId="0" borderId="0" xfId="0" applyNumberFormat="1" applyAlignment="1">
      <alignment/>
    </xf>
    <xf numFmtId="223" fontId="0" fillId="0" borderId="0" xfId="0" applyNumberFormat="1" applyAlignment="1">
      <alignment/>
    </xf>
    <xf numFmtId="224" fontId="0" fillId="0" borderId="0" xfId="0" applyNumberFormat="1" applyAlignment="1">
      <alignment/>
    </xf>
    <xf numFmtId="225" fontId="0" fillId="0" borderId="0" xfId="0" applyNumberFormat="1" applyAlignment="1">
      <alignment/>
    </xf>
    <xf numFmtId="226" fontId="0" fillId="0" borderId="0" xfId="0" applyNumberFormat="1" applyAlignment="1">
      <alignment/>
    </xf>
    <xf numFmtId="227" fontId="0" fillId="0" borderId="0" xfId="0" applyNumberFormat="1" applyAlignment="1">
      <alignment/>
    </xf>
    <xf numFmtId="228" fontId="0" fillId="0" borderId="0" xfId="0" applyNumberFormat="1" applyAlignment="1">
      <alignment/>
    </xf>
    <xf numFmtId="229" fontId="0" fillId="0" borderId="0" xfId="0" applyNumberFormat="1" applyAlignment="1">
      <alignment/>
    </xf>
    <xf numFmtId="230" fontId="0" fillId="0" borderId="0" xfId="0" applyNumberFormat="1" applyAlignment="1">
      <alignment/>
    </xf>
    <xf numFmtId="231" fontId="0" fillId="0" borderId="0" xfId="0" applyNumberFormat="1" applyAlignment="1">
      <alignment/>
    </xf>
    <xf numFmtId="232" fontId="0" fillId="0" borderId="0" xfId="0" applyNumberFormat="1" applyAlignment="1">
      <alignment/>
    </xf>
    <xf numFmtId="233" fontId="0" fillId="0" borderId="0" xfId="0" applyNumberFormat="1" applyAlignment="1">
      <alignment/>
    </xf>
    <xf numFmtId="234" fontId="0" fillId="0" borderId="0" xfId="0" applyNumberFormat="1" applyAlignment="1">
      <alignment/>
    </xf>
    <xf numFmtId="235" fontId="0" fillId="0" borderId="0" xfId="0" applyNumberFormat="1" applyAlignment="1">
      <alignment/>
    </xf>
    <xf numFmtId="0" fontId="1" fillId="0" borderId="0" xfId="0" applyFont="1" applyAlignment="1">
      <alignment horizontal="right"/>
    </xf>
    <xf numFmtId="236" fontId="0" fillId="0" borderId="0" xfId="0" applyNumberFormat="1" applyAlignment="1">
      <alignment horizontal="right"/>
    </xf>
    <xf numFmtId="237"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15"/>
  <sheetViews>
    <sheetView tabSelected="1" workbookViewId="0" topLeftCell="A1">
      <selection activeCell="A1" sqref="A1"/>
    </sheetView>
  </sheetViews>
  <sheetFormatPr defaultColWidth="9.00390625" defaultRowHeight="12.75"/>
  <cols>
    <col min="1" max="1" width="6.75390625" style="0" customWidth="1"/>
    <col min="2" max="2" width="34.375" style="0" bestFit="1" customWidth="1"/>
    <col min="3" max="18" width="16.75390625" style="0" customWidth="1"/>
  </cols>
  <sheetData>
    <row r="2" ht="12.75">
      <c r="B2" s="1" t="s">
        <v>0</v>
      </c>
    </row>
    <row r="4" ht="12.75">
      <c r="B4" s="1" t="s">
        <v>1</v>
      </c>
    </row>
    <row r="5" spans="2:3" ht="12.75">
      <c r="B5" t="s">
        <v>3</v>
      </c>
      <c r="C5" s="2">
        <v>1280</v>
      </c>
    </row>
    <row r="6" spans="2:3" ht="12.75">
      <c r="B6" t="s">
        <v>4</v>
      </c>
      <c r="C6" s="2">
        <v>800</v>
      </c>
    </row>
    <row r="7" spans="2:3" ht="12.75">
      <c r="B7" t="s">
        <v>5</v>
      </c>
      <c r="C7" s="2" t="s">
        <v>6</v>
      </c>
    </row>
    <row r="8" spans="2:3" ht="12.75">
      <c r="B8" t="s">
        <v>7</v>
      </c>
      <c r="C8" s="2" t="s">
        <v>8</v>
      </c>
    </row>
    <row r="9" spans="2:3" ht="12.75">
      <c r="B9" t="s">
        <v>9</v>
      </c>
      <c r="C9" s="2" t="s">
        <v>10</v>
      </c>
    </row>
    <row r="10" spans="2:3" ht="12.75">
      <c r="B10" t="s">
        <v>11</v>
      </c>
      <c r="C10" s="2">
        <v>4</v>
      </c>
    </row>
    <row r="11" spans="2:3" ht="12.75">
      <c r="B11" t="s">
        <v>12</v>
      </c>
      <c r="C11" s="2" t="s">
        <v>10</v>
      </c>
    </row>
    <row r="12" spans="2:3" ht="12.75">
      <c r="B12" t="s">
        <v>13</v>
      </c>
      <c r="C12" s="2" t="s">
        <v>8</v>
      </c>
    </row>
    <row r="13" spans="2:3" ht="12.75">
      <c r="B13" t="s">
        <v>14</v>
      </c>
      <c r="C13" s="2" t="s">
        <v>15</v>
      </c>
    </row>
    <row r="14" spans="2:3" ht="12.75">
      <c r="B14" t="s">
        <v>16</v>
      </c>
      <c r="C14" s="2" t="s">
        <v>15</v>
      </c>
    </row>
    <row r="15" spans="2:3" ht="12.75">
      <c r="B15" t="s">
        <v>17</v>
      </c>
      <c r="C15" s="2"/>
    </row>
    <row r="17" spans="2:5" ht="12.75">
      <c r="B17" t="s">
        <v>18</v>
      </c>
      <c r="C17" s="3">
        <f>3799*10^0</f>
        <v>3799</v>
      </c>
      <c r="E17" t="s">
        <v>19</v>
      </c>
    </row>
    <row r="18" spans="2:5" ht="12.75">
      <c r="B18" t="s">
        <v>20</v>
      </c>
      <c r="C18" s="4">
        <f>140.749985*10^0</f>
        <v>140.749985</v>
      </c>
      <c r="E18" t="s">
        <v>19</v>
      </c>
    </row>
    <row r="19" spans="2:5" ht="12.75">
      <c r="B19" t="s">
        <v>21</v>
      </c>
      <c r="C19" s="4">
        <f>21.384241*10^0</f>
        <v>21.384241</v>
      </c>
      <c r="E19" t="s">
        <v>19</v>
      </c>
    </row>
    <row r="20" spans="2:5" ht="12.75">
      <c r="B20" t="s">
        <v>22</v>
      </c>
      <c r="C20" s="4">
        <f>19.260614*10^0</f>
        <v>19.260614</v>
      </c>
      <c r="E20" t="s">
        <v>19</v>
      </c>
    </row>
    <row r="21" spans="2:5" ht="12.75">
      <c r="B21" t="s">
        <v>23</v>
      </c>
      <c r="C21" s="4">
        <f>27.758999*10^0</f>
        <v>27.758999</v>
      </c>
      <c r="E21" t="s">
        <v>19</v>
      </c>
    </row>
    <row r="22" spans="2:5" ht="12.75">
      <c r="B22" t="s">
        <v>24</v>
      </c>
      <c r="C22" s="5">
        <f>1178*10^0</f>
        <v>1178</v>
      </c>
      <c r="E22" t="s">
        <v>25</v>
      </c>
    </row>
    <row r="23" spans="2:5" ht="12.75">
      <c r="B23" t="s">
        <v>26</v>
      </c>
      <c r="C23" s="4">
        <f>128.800003*10^0</f>
        <v>128.800003</v>
      </c>
      <c r="E23" t="s">
        <v>25</v>
      </c>
    </row>
    <row r="24" spans="2:5" ht="12.75">
      <c r="B24" t="s">
        <v>27</v>
      </c>
      <c r="C24" s="4">
        <f>21.31109*10^0</f>
        <v>21.31109</v>
      </c>
      <c r="E24" t="s">
        <v>25</v>
      </c>
    </row>
    <row r="25" spans="2:5" ht="12.75">
      <c r="B25" t="s">
        <v>28</v>
      </c>
      <c r="C25" s="6">
        <f>756.585918*10^6</f>
        <v>756585918</v>
      </c>
      <c r="E25" t="s">
        <v>29</v>
      </c>
    </row>
    <row r="26" spans="2:5" ht="12.75">
      <c r="B26" t="s">
        <v>30</v>
      </c>
      <c r="C26" s="6">
        <f>1768.941308*10^6</f>
        <v>1768941308</v>
      </c>
      <c r="E26" t="s">
        <v>29</v>
      </c>
    </row>
    <row r="27" spans="2:5" ht="12.75">
      <c r="B27" t="s">
        <v>31</v>
      </c>
      <c r="C27" s="4">
        <f>21.732452*10^0</f>
        <v>21.732452</v>
      </c>
      <c r="E27" t="s">
        <v>29</v>
      </c>
    </row>
    <row r="28" spans="2:5" ht="12.75">
      <c r="B28" t="s">
        <v>32</v>
      </c>
      <c r="C28" s="4">
        <f>69.600861*10^0</f>
        <v>69.600861</v>
      </c>
      <c r="E28" t="s">
        <v>29</v>
      </c>
    </row>
    <row r="29" spans="2:5" ht="12.75">
      <c r="B29" t="s">
        <v>33</v>
      </c>
      <c r="C29" s="4">
        <f>13.36467*10^0</f>
        <v>13.36467</v>
      </c>
      <c r="E29" t="s">
        <v>29</v>
      </c>
    </row>
    <row r="30" spans="2:5" ht="12.75">
      <c r="B30" t="s">
        <v>34</v>
      </c>
      <c r="C30" s="4">
        <v>0</v>
      </c>
      <c r="D30" t="s">
        <v>35</v>
      </c>
      <c r="E30" t="s">
        <v>36</v>
      </c>
    </row>
    <row r="31" spans="2:5" ht="12.75">
      <c r="B31" t="s">
        <v>37</v>
      </c>
      <c r="C31" s="4">
        <v>0</v>
      </c>
      <c r="D31" t="s">
        <v>35</v>
      </c>
      <c r="E31" t="s">
        <v>36</v>
      </c>
    </row>
    <row r="32" spans="2:5" ht="12.75">
      <c r="B32" t="s">
        <v>38</v>
      </c>
      <c r="C32" s="4">
        <v>0</v>
      </c>
      <c r="D32" t="s">
        <v>35</v>
      </c>
      <c r="E32" t="s">
        <v>36</v>
      </c>
    </row>
    <row r="33" ht="12.75">
      <c r="B33" s="1" t="s">
        <v>39</v>
      </c>
    </row>
    <row r="34" spans="2:3" ht="12.75">
      <c r="B34" t="s">
        <v>2</v>
      </c>
      <c r="C34">
        <v>3.6</v>
      </c>
    </row>
    <row r="35" ht="12.75">
      <c r="B35" t="s">
        <v>40</v>
      </c>
    </row>
    <row r="36" ht="12.75">
      <c r="B36" s="1" t="s">
        <v>41</v>
      </c>
    </row>
    <row r="37" spans="2:3" ht="12.75">
      <c r="B37" t="s">
        <v>42</v>
      </c>
      <c r="C37" t="s">
        <v>43</v>
      </c>
    </row>
    <row r="38" spans="2:3" ht="12.75">
      <c r="B38" t="s">
        <v>44</v>
      </c>
      <c r="C38" t="s">
        <v>45</v>
      </c>
    </row>
    <row r="39" spans="2:3" ht="12.75">
      <c r="B39" t="s">
        <v>46</v>
      </c>
      <c r="C39" t="s">
        <v>47</v>
      </c>
    </row>
    <row r="40" spans="2:3" ht="12.75">
      <c r="B40" t="s">
        <v>48</v>
      </c>
      <c r="C40" s="7">
        <f>1.998*10^9</f>
        <v>1998000000</v>
      </c>
    </row>
    <row r="41" spans="2:3" ht="12.75">
      <c r="B41" t="s">
        <v>49</v>
      </c>
      <c r="C41" s="8">
        <f>1.997*10^9</f>
        <v>1997000000</v>
      </c>
    </row>
    <row r="42" spans="2:3" ht="12.75">
      <c r="B42" t="s">
        <v>50</v>
      </c>
      <c r="C42" s="9">
        <f>166*10^6</f>
        <v>166000000</v>
      </c>
    </row>
    <row r="43" spans="2:3" ht="12.75">
      <c r="B43" t="s">
        <v>51</v>
      </c>
      <c r="C43" t="s">
        <v>52</v>
      </c>
    </row>
    <row r="44" spans="2:3" ht="12.75">
      <c r="B44" t="s">
        <v>53</v>
      </c>
      <c r="C44" t="s">
        <v>54</v>
      </c>
    </row>
    <row r="45" ht="12.75">
      <c r="B45" t="s">
        <v>55</v>
      </c>
    </row>
    <row r="46" spans="2:3" ht="12.75">
      <c r="B46" t="s">
        <v>56</v>
      </c>
      <c r="C46" t="s">
        <v>57</v>
      </c>
    </row>
    <row r="47" spans="2:3" ht="12.75">
      <c r="B47" t="s">
        <v>58</v>
      </c>
      <c r="C47" t="s">
        <v>59</v>
      </c>
    </row>
    <row r="48" spans="2:3" ht="12.75">
      <c r="B48" t="s">
        <v>2</v>
      </c>
      <c r="C48" t="s">
        <v>45</v>
      </c>
    </row>
    <row r="50" spans="2:8" ht="12.75">
      <c r="B50" s="1" t="s">
        <v>60</v>
      </c>
      <c r="C50" s="1" t="s">
        <v>61</v>
      </c>
      <c r="D50" s="1" t="s">
        <v>62</v>
      </c>
      <c r="E50" s="1" t="s">
        <v>53</v>
      </c>
      <c r="F50" s="1" t="s">
        <v>63</v>
      </c>
      <c r="G50" s="1" t="s">
        <v>64</v>
      </c>
      <c r="H50" s="1" t="s">
        <v>65</v>
      </c>
    </row>
    <row r="51" spans="3:8" ht="12.75">
      <c r="C51">
        <v>1</v>
      </c>
      <c r="D51" s="10">
        <f>32*2^10</f>
        <v>32768</v>
      </c>
      <c r="E51" t="s">
        <v>66</v>
      </c>
      <c r="F51" t="s">
        <v>67</v>
      </c>
      <c r="G51" t="s">
        <v>67</v>
      </c>
      <c r="H51" t="s">
        <v>68</v>
      </c>
    </row>
    <row r="52" spans="3:8" ht="12.75">
      <c r="C52">
        <v>2</v>
      </c>
      <c r="D52" s="11">
        <f>4*2^20</f>
        <v>4194304</v>
      </c>
      <c r="E52" t="s">
        <v>69</v>
      </c>
      <c r="F52" t="s">
        <v>70</v>
      </c>
      <c r="G52" t="s">
        <v>67</v>
      </c>
      <c r="H52" t="s">
        <v>67</v>
      </c>
    </row>
    <row r="55" spans="2:7" ht="12.75">
      <c r="B55" s="1" t="s">
        <v>71</v>
      </c>
      <c r="C55" s="1" t="s">
        <v>72</v>
      </c>
      <c r="D55" s="1" t="s">
        <v>73</v>
      </c>
      <c r="E55" s="1" t="s">
        <v>74</v>
      </c>
      <c r="F55" s="1" t="s">
        <v>75</v>
      </c>
      <c r="G55" s="1" t="s">
        <v>76</v>
      </c>
    </row>
    <row r="56" spans="3:7" ht="12.75">
      <c r="C56" t="s">
        <v>77</v>
      </c>
      <c r="D56" t="s">
        <v>78</v>
      </c>
      <c r="E56" t="s">
        <v>79</v>
      </c>
      <c r="F56" t="s">
        <v>80</v>
      </c>
      <c r="G56">
        <v>0</v>
      </c>
    </row>
    <row r="57" spans="3:7" ht="12.75">
      <c r="C57" t="s">
        <v>81</v>
      </c>
      <c r="D57" t="s">
        <v>82</v>
      </c>
      <c r="E57" t="s">
        <v>83</v>
      </c>
      <c r="F57" t="s">
        <v>84</v>
      </c>
      <c r="G57">
        <v>1</v>
      </c>
    </row>
    <row r="58" spans="3:7" ht="12.75">
      <c r="C58" t="s">
        <v>85</v>
      </c>
      <c r="D58" t="s">
        <v>86</v>
      </c>
      <c r="E58" t="s">
        <v>87</v>
      </c>
      <c r="F58" t="s">
        <v>88</v>
      </c>
      <c r="G58">
        <v>2</v>
      </c>
    </row>
    <row r="59" spans="3:7" ht="12.75">
      <c r="C59" t="s">
        <v>87</v>
      </c>
      <c r="D59" t="s">
        <v>87</v>
      </c>
      <c r="E59" t="s">
        <v>87</v>
      </c>
      <c r="F59" t="s">
        <v>87</v>
      </c>
      <c r="G59">
        <v>3</v>
      </c>
    </row>
    <row r="60" spans="3:7" ht="12.75">
      <c r="C60" t="s">
        <v>89</v>
      </c>
      <c r="D60" t="s">
        <v>90</v>
      </c>
      <c r="E60" t="s">
        <v>91</v>
      </c>
      <c r="F60" t="s">
        <v>92</v>
      </c>
      <c r="G60">
        <v>4</v>
      </c>
    </row>
    <row r="61" spans="3:7" ht="12.75">
      <c r="C61" t="s">
        <v>93</v>
      </c>
      <c r="D61" t="s">
        <v>93</v>
      </c>
      <c r="E61" t="s">
        <v>94</v>
      </c>
      <c r="F61" t="s">
        <v>95</v>
      </c>
      <c r="G61">
        <v>5</v>
      </c>
    </row>
    <row r="62" spans="3:7" ht="12.75">
      <c r="C62" t="s">
        <v>92</v>
      </c>
      <c r="D62" t="s">
        <v>96</v>
      </c>
      <c r="E62" t="s">
        <v>92</v>
      </c>
      <c r="F62" t="s">
        <v>87</v>
      </c>
      <c r="G62">
        <v>6</v>
      </c>
    </row>
    <row r="63" spans="3:7" ht="12.75">
      <c r="C63" t="s">
        <v>87</v>
      </c>
      <c r="D63" t="s">
        <v>87</v>
      </c>
      <c r="E63" t="s">
        <v>87</v>
      </c>
      <c r="F63" t="s">
        <v>87</v>
      </c>
      <c r="G63">
        <v>7</v>
      </c>
    </row>
    <row r="64" spans="3:7" ht="12.75">
      <c r="C64" t="s">
        <v>97</v>
      </c>
      <c r="D64" t="s">
        <v>87</v>
      </c>
      <c r="E64" t="s">
        <v>87</v>
      </c>
      <c r="F64" t="s">
        <v>87</v>
      </c>
      <c r="G64">
        <v>8</v>
      </c>
    </row>
    <row r="65" spans="3:7" ht="12.75">
      <c r="C65" t="s">
        <v>87</v>
      </c>
      <c r="D65" t="s">
        <v>87</v>
      </c>
      <c r="E65" t="s">
        <v>87</v>
      </c>
      <c r="F65" t="s">
        <v>87</v>
      </c>
      <c r="G65">
        <v>9</v>
      </c>
    </row>
    <row r="66" spans="3:7" ht="12.75">
      <c r="C66" t="s">
        <v>98</v>
      </c>
      <c r="D66" t="s">
        <v>87</v>
      </c>
      <c r="E66" t="s">
        <v>87</v>
      </c>
      <c r="F66" t="s">
        <v>87</v>
      </c>
      <c r="G66">
        <v>10</v>
      </c>
    </row>
    <row r="69" spans="2:7" ht="12.75">
      <c r="B69" s="1" t="s">
        <v>99</v>
      </c>
      <c r="C69" s="1" t="s">
        <v>72</v>
      </c>
      <c r="D69" s="1" t="s">
        <v>73</v>
      </c>
      <c r="E69" s="1" t="s">
        <v>74</v>
      </c>
      <c r="F69" s="1" t="s">
        <v>75</v>
      </c>
      <c r="G69" s="1" t="s">
        <v>76</v>
      </c>
    </row>
    <row r="70" spans="3:7" ht="12.75">
      <c r="C70" t="s">
        <v>100</v>
      </c>
      <c r="D70" t="s">
        <v>87</v>
      </c>
      <c r="E70" t="s">
        <v>87</v>
      </c>
      <c r="F70" t="s">
        <v>87</v>
      </c>
      <c r="G70">
        <v>0</v>
      </c>
    </row>
    <row r="71" spans="3:7" ht="12.75">
      <c r="C71" t="s">
        <v>87</v>
      </c>
      <c r="D71" t="s">
        <v>87</v>
      </c>
      <c r="E71" t="s">
        <v>92</v>
      </c>
      <c r="F71" t="s">
        <v>101</v>
      </c>
      <c r="G71">
        <v>1</v>
      </c>
    </row>
    <row r="72" spans="3:7" ht="12.75">
      <c r="C72" t="s">
        <v>102</v>
      </c>
      <c r="D72" t="s">
        <v>103</v>
      </c>
      <c r="E72" t="s">
        <v>104</v>
      </c>
      <c r="F72" t="s">
        <v>105</v>
      </c>
      <c r="G72">
        <v>2</v>
      </c>
    </row>
    <row r="73" spans="3:7" ht="12.75">
      <c r="C73" t="s">
        <v>106</v>
      </c>
      <c r="D73" t="s">
        <v>107</v>
      </c>
      <c r="E73" t="s">
        <v>108</v>
      </c>
      <c r="F73" t="s">
        <v>109</v>
      </c>
      <c r="G73">
        <v>3</v>
      </c>
    </row>
    <row r="74" spans="3:7" ht="12.75">
      <c r="C74" t="s">
        <v>110</v>
      </c>
      <c r="D74" t="s">
        <v>111</v>
      </c>
      <c r="E74" t="s">
        <v>112</v>
      </c>
      <c r="F74" t="s">
        <v>113</v>
      </c>
      <c r="G74">
        <v>4</v>
      </c>
    </row>
    <row r="75" spans="3:7" ht="12.75">
      <c r="C75" t="s">
        <v>87</v>
      </c>
      <c r="D75" t="s">
        <v>87</v>
      </c>
      <c r="E75" t="s">
        <v>87</v>
      </c>
      <c r="F75" t="s">
        <v>87</v>
      </c>
      <c r="G75">
        <v>5</v>
      </c>
    </row>
    <row r="76" spans="3:7" ht="12.75">
      <c r="C76" t="s">
        <v>87</v>
      </c>
      <c r="D76" t="s">
        <v>87</v>
      </c>
      <c r="E76" t="s">
        <v>114</v>
      </c>
      <c r="F76" t="s">
        <v>87</v>
      </c>
      <c r="G76">
        <v>6</v>
      </c>
    </row>
    <row r="77" spans="3:7" ht="12.75">
      <c r="C77" t="s">
        <v>87</v>
      </c>
      <c r="D77" t="s">
        <v>87</v>
      </c>
      <c r="E77" t="s">
        <v>87</v>
      </c>
      <c r="F77" t="s">
        <v>87</v>
      </c>
      <c r="G77">
        <v>7</v>
      </c>
    </row>
    <row r="78" spans="3:7" ht="12.75">
      <c r="C78" t="s">
        <v>115</v>
      </c>
      <c r="D78" t="s">
        <v>87</v>
      </c>
      <c r="E78" t="s">
        <v>87</v>
      </c>
      <c r="F78" t="s">
        <v>87</v>
      </c>
      <c r="G78">
        <v>8</v>
      </c>
    </row>
    <row r="80" ht="12.75">
      <c r="B80" s="1" t="s">
        <v>116</v>
      </c>
    </row>
    <row r="81" spans="2:3" ht="12.75">
      <c r="B81" t="s">
        <v>2</v>
      </c>
      <c r="C81" t="s">
        <v>117</v>
      </c>
    </row>
    <row r="82" spans="2:3" ht="12.75">
      <c r="B82" t="s">
        <v>118</v>
      </c>
      <c r="C82" t="s">
        <v>119</v>
      </c>
    </row>
    <row r="83" ht="12.75">
      <c r="B83" s="1" t="s">
        <v>120</v>
      </c>
    </row>
    <row r="84" spans="2:3" ht="12.75">
      <c r="B84" t="s">
        <v>2</v>
      </c>
      <c r="C84" t="s">
        <v>121</v>
      </c>
    </row>
    <row r="85" spans="2:3" ht="12.75">
      <c r="B85" t="s">
        <v>122</v>
      </c>
      <c r="C85" t="s">
        <v>123</v>
      </c>
    </row>
    <row r="86" ht="12.75">
      <c r="B86" t="s">
        <v>124</v>
      </c>
    </row>
    <row r="87" ht="12.75">
      <c r="B87" s="1" t="s">
        <v>125</v>
      </c>
    </row>
    <row r="88" spans="2:3" ht="12.75">
      <c r="B88" t="s">
        <v>126</v>
      </c>
      <c r="C88" t="s">
        <v>123</v>
      </c>
    </row>
    <row r="89" spans="2:3" ht="12.75">
      <c r="B89" t="s">
        <v>42</v>
      </c>
      <c r="C89" t="s">
        <v>127</v>
      </c>
    </row>
    <row r="90" spans="2:3" ht="12.75">
      <c r="B90" t="s">
        <v>128</v>
      </c>
      <c r="C90" s="12">
        <f>256*2^20</f>
        <v>268435456</v>
      </c>
    </row>
    <row r="91" spans="2:3" ht="12.75">
      <c r="B91" t="s">
        <v>129</v>
      </c>
      <c r="C91" s="12">
        <f>256*2^20</f>
        <v>268435456</v>
      </c>
    </row>
    <row r="92" spans="2:3" ht="12.75">
      <c r="B92" t="s">
        <v>130</v>
      </c>
      <c r="C92" s="12">
        <f>256*2^20</f>
        <v>268435456</v>
      </c>
    </row>
    <row r="93" spans="2:3" ht="12.75">
      <c r="B93" t="s">
        <v>131</v>
      </c>
      <c r="C93" t="s">
        <v>132</v>
      </c>
    </row>
    <row r="94" spans="2:3" ht="12.75">
      <c r="B94" t="s">
        <v>133</v>
      </c>
      <c r="C94" t="s">
        <v>134</v>
      </c>
    </row>
    <row r="95" ht="12.75">
      <c r="B95" t="s">
        <v>135</v>
      </c>
    </row>
    <row r="96" spans="2:3" ht="12.75">
      <c r="B96" t="s">
        <v>136</v>
      </c>
      <c r="C96" s="13">
        <v>38797</v>
      </c>
    </row>
    <row r="97" spans="2:3" ht="12.75">
      <c r="B97" t="s">
        <v>137</v>
      </c>
      <c r="C97" t="b">
        <v>1</v>
      </c>
    </row>
    <row r="98" spans="2:3" ht="12.75">
      <c r="B98" t="s">
        <v>138</v>
      </c>
      <c r="C98" s="14">
        <f>4096*10^0</f>
        <v>4096</v>
      </c>
    </row>
    <row r="99" spans="2:3" ht="12.75">
      <c r="B99" t="s">
        <v>139</v>
      </c>
      <c r="C99" s="14">
        <f>4096*10^0</f>
        <v>4096</v>
      </c>
    </row>
    <row r="100" spans="2:3" ht="12.75">
      <c r="B100" t="s">
        <v>140</v>
      </c>
      <c r="C100">
        <v>6</v>
      </c>
    </row>
    <row r="101" spans="2:3" ht="12.75">
      <c r="B101" t="s">
        <v>141</v>
      </c>
      <c r="C101">
        <v>8</v>
      </c>
    </row>
    <row r="102" spans="2:3" ht="12.75">
      <c r="B102" t="s">
        <v>142</v>
      </c>
      <c r="C102">
        <v>8</v>
      </c>
    </row>
    <row r="103" spans="2:3" ht="12.75">
      <c r="B103" t="s">
        <v>143</v>
      </c>
      <c r="C103">
        <v>8</v>
      </c>
    </row>
    <row r="104" spans="2:3" ht="12.75">
      <c r="B104" t="s">
        <v>144</v>
      </c>
      <c r="C104">
        <v>3</v>
      </c>
    </row>
    <row r="105" spans="2:3" ht="12.75">
      <c r="B105" t="s">
        <v>145</v>
      </c>
      <c r="C105">
        <v>3</v>
      </c>
    </row>
    <row r="106" spans="2:3" ht="12.75">
      <c r="B106" t="s">
        <v>146</v>
      </c>
      <c r="C106">
        <v>0</v>
      </c>
    </row>
    <row r="107" spans="2:3" ht="12.75">
      <c r="B107" t="s">
        <v>147</v>
      </c>
      <c r="C107">
        <v>8</v>
      </c>
    </row>
    <row r="108" ht="12.75">
      <c r="B108" s="1" t="s">
        <v>148</v>
      </c>
    </row>
    <row r="109" spans="2:3" ht="12.75">
      <c r="B109" t="s">
        <v>149</v>
      </c>
      <c r="C109" t="s">
        <v>123</v>
      </c>
    </row>
    <row r="110" spans="2:3" ht="12.75">
      <c r="B110" t="s">
        <v>150</v>
      </c>
      <c r="C110" t="s">
        <v>151</v>
      </c>
    </row>
    <row r="111" spans="2:3" ht="12.75">
      <c r="B111" t="s">
        <v>152</v>
      </c>
      <c r="C111" t="s">
        <v>153</v>
      </c>
    </row>
    <row r="112" spans="2:3" ht="12.75">
      <c r="B112" t="s">
        <v>154</v>
      </c>
      <c r="C112" t="s">
        <v>155</v>
      </c>
    </row>
    <row r="113" spans="2:3" ht="12.75">
      <c r="B113" t="s">
        <v>156</v>
      </c>
      <c r="C113" t="s">
        <v>157</v>
      </c>
    </row>
    <row r="115" ht="12.75">
      <c r="B115" s="1" t="s">
        <v>158</v>
      </c>
    </row>
    <row r="116" ht="12.75">
      <c r="C116" t="s">
        <v>159</v>
      </c>
    </row>
    <row r="117" ht="12.75">
      <c r="C117" t="s">
        <v>160</v>
      </c>
    </row>
    <row r="118" ht="12.75">
      <c r="C118" t="s">
        <v>161</v>
      </c>
    </row>
    <row r="119" ht="12.75">
      <c r="C119" t="s">
        <v>162</v>
      </c>
    </row>
    <row r="120" ht="12.75">
      <c r="C120" t="s">
        <v>163</v>
      </c>
    </row>
    <row r="121" ht="12.75">
      <c r="C121" t="s">
        <v>164</v>
      </c>
    </row>
    <row r="122" ht="12.75">
      <c r="C122" t="s">
        <v>165</v>
      </c>
    </row>
    <row r="123" ht="12.75">
      <c r="C123" t="s">
        <v>166</v>
      </c>
    </row>
    <row r="124" ht="12.75">
      <c r="C124" t="s">
        <v>167</v>
      </c>
    </row>
    <row r="125" ht="12.75">
      <c r="C125" t="s">
        <v>168</v>
      </c>
    </row>
    <row r="126" ht="12.75">
      <c r="C126" t="s">
        <v>169</v>
      </c>
    </row>
    <row r="127" ht="12.75">
      <c r="C127" t="s">
        <v>170</v>
      </c>
    </row>
    <row r="128" ht="12.75">
      <c r="C128" t="s">
        <v>171</v>
      </c>
    </row>
    <row r="129" ht="12.75">
      <c r="C129" t="s">
        <v>172</v>
      </c>
    </row>
    <row r="131" spans="2:3" ht="12.75">
      <c r="B131" t="s">
        <v>58</v>
      </c>
      <c r="C131" t="s">
        <v>173</v>
      </c>
    </row>
    <row r="132" spans="2:3" ht="12.75">
      <c r="B132" t="s">
        <v>174</v>
      </c>
      <c r="C132" s="15">
        <f>28.740234*10^6</f>
        <v>28740234</v>
      </c>
    </row>
    <row r="133" spans="2:3" ht="12.75">
      <c r="B133" t="s">
        <v>175</v>
      </c>
      <c r="C133" s="16">
        <f>450*10^6</f>
        <v>450000000</v>
      </c>
    </row>
    <row r="134" ht="12.75">
      <c r="B134" s="1" t="s">
        <v>176</v>
      </c>
    </row>
    <row r="135" spans="2:3" ht="12.75">
      <c r="B135" t="s">
        <v>2</v>
      </c>
      <c r="C135" t="s">
        <v>177</v>
      </c>
    </row>
    <row r="137" ht="12.75">
      <c r="B137" s="1" t="s">
        <v>178</v>
      </c>
    </row>
    <row r="138" ht="12.75">
      <c r="C138" t="s">
        <v>179</v>
      </c>
    </row>
    <row r="139" ht="12.75">
      <c r="C139" t="s">
        <v>180</v>
      </c>
    </row>
    <row r="140" ht="12.75">
      <c r="C140" t="s">
        <v>181</v>
      </c>
    </row>
    <row r="141" ht="12.75">
      <c r="C141" t="s">
        <v>182</v>
      </c>
    </row>
    <row r="142" ht="12.75">
      <c r="C142" t="s">
        <v>183</v>
      </c>
    </row>
    <row r="143" ht="12.75">
      <c r="C143" t="s">
        <v>184</v>
      </c>
    </row>
    <row r="144" ht="12.75">
      <c r="C144" t="s">
        <v>185</v>
      </c>
    </row>
    <row r="145" ht="12.75">
      <c r="C145" t="s">
        <v>186</v>
      </c>
    </row>
    <row r="146" ht="12.75">
      <c r="C146" t="s">
        <v>187</v>
      </c>
    </row>
    <row r="147" ht="12.75">
      <c r="C147" t="s">
        <v>188</v>
      </c>
    </row>
    <row r="148" ht="12.75">
      <c r="C148" t="s">
        <v>189</v>
      </c>
    </row>
    <row r="149" ht="12.75">
      <c r="C149" t="s">
        <v>190</v>
      </c>
    </row>
    <row r="150" ht="12.75">
      <c r="C150" t="s">
        <v>191</v>
      </c>
    </row>
    <row r="151" ht="12.75">
      <c r="C151" t="s">
        <v>192</v>
      </c>
    </row>
    <row r="152" ht="12.75">
      <c r="C152" t="s">
        <v>193</v>
      </c>
    </row>
    <row r="153" ht="12.75">
      <c r="C153" t="s">
        <v>194</v>
      </c>
    </row>
    <row r="154" ht="12.75">
      <c r="C154" t="s">
        <v>195</v>
      </c>
    </row>
    <row r="155" ht="12.75">
      <c r="C155" t="s">
        <v>196</v>
      </c>
    </row>
    <row r="156" ht="12.75">
      <c r="C156" t="s">
        <v>197</v>
      </c>
    </row>
    <row r="157" ht="12.75">
      <c r="C157" t="s">
        <v>198</v>
      </c>
    </row>
    <row r="158" ht="12.75">
      <c r="C158" t="s">
        <v>199</v>
      </c>
    </row>
    <row r="159" ht="12.75">
      <c r="C159" t="s">
        <v>200</v>
      </c>
    </row>
    <row r="160" ht="12.75">
      <c r="C160" t="s">
        <v>201</v>
      </c>
    </row>
    <row r="161" ht="12.75">
      <c r="C161" t="s">
        <v>202</v>
      </c>
    </row>
    <row r="162" ht="12.75">
      <c r="C162" t="s">
        <v>203</v>
      </c>
    </row>
    <row r="163" ht="12.75">
      <c r="C163" t="s">
        <v>204</v>
      </c>
    </row>
    <row r="164" ht="12.75">
      <c r="C164" t="s">
        <v>205</v>
      </c>
    </row>
    <row r="165" ht="12.75">
      <c r="C165" t="s">
        <v>206</v>
      </c>
    </row>
    <row r="166" ht="12.75">
      <c r="C166" t="s">
        <v>207</v>
      </c>
    </row>
    <row r="167" ht="12.75">
      <c r="C167" t="s">
        <v>208</v>
      </c>
    </row>
    <row r="168" ht="12.75">
      <c r="C168" t="s">
        <v>209</v>
      </c>
    </row>
    <row r="169" ht="12.75">
      <c r="C169" t="s">
        <v>210</v>
      </c>
    </row>
    <row r="170" ht="12.75">
      <c r="C170" t="s">
        <v>211</v>
      </c>
    </row>
    <row r="171" ht="12.75">
      <c r="C171" t="s">
        <v>212</v>
      </c>
    </row>
    <row r="172" ht="12.75">
      <c r="C172" t="s">
        <v>213</v>
      </c>
    </row>
    <row r="173" ht="12.75">
      <c r="C173" t="s">
        <v>214</v>
      </c>
    </row>
    <row r="174" ht="12.75">
      <c r="C174" t="s">
        <v>215</v>
      </c>
    </row>
    <row r="175" ht="12.75">
      <c r="C175" t="s">
        <v>216</v>
      </c>
    </row>
    <row r="176" ht="12.75">
      <c r="C176" t="s">
        <v>217</v>
      </c>
    </row>
    <row r="177" ht="12.75">
      <c r="C177" t="s">
        <v>218</v>
      </c>
    </row>
    <row r="178" ht="12.75">
      <c r="C178" t="s">
        <v>219</v>
      </c>
    </row>
    <row r="179" ht="12.75">
      <c r="C179" t="s">
        <v>220</v>
      </c>
    </row>
    <row r="180" ht="12.75">
      <c r="C180" t="s">
        <v>221</v>
      </c>
    </row>
    <row r="181" ht="12.75">
      <c r="C181" t="s">
        <v>222</v>
      </c>
    </row>
    <row r="182" ht="12.75">
      <c r="C182" t="s">
        <v>223</v>
      </c>
    </row>
    <row r="183" ht="12.75">
      <c r="C183" t="s">
        <v>224</v>
      </c>
    </row>
    <row r="184" ht="12.75">
      <c r="C184" t="s">
        <v>225</v>
      </c>
    </row>
    <row r="185" ht="12.75">
      <c r="C185" t="s">
        <v>226</v>
      </c>
    </row>
    <row r="186" ht="12.75">
      <c r="C186" t="s">
        <v>227</v>
      </c>
    </row>
    <row r="187" ht="12.75">
      <c r="C187" t="s">
        <v>228</v>
      </c>
    </row>
    <row r="188" ht="12.75">
      <c r="C188" t="s">
        <v>229</v>
      </c>
    </row>
    <row r="189" ht="12.75">
      <c r="C189" t="s">
        <v>230</v>
      </c>
    </row>
    <row r="190" ht="12.75">
      <c r="C190" t="s">
        <v>231</v>
      </c>
    </row>
    <row r="191" ht="12.75">
      <c r="C191" t="s">
        <v>232</v>
      </c>
    </row>
    <row r="192" ht="12.75">
      <c r="C192" t="s">
        <v>233</v>
      </c>
    </row>
    <row r="193" ht="12.75">
      <c r="C193" t="s">
        <v>234</v>
      </c>
    </row>
    <row r="194" ht="12.75">
      <c r="C194" t="s">
        <v>235</v>
      </c>
    </row>
    <row r="195" ht="12.75">
      <c r="C195" t="s">
        <v>236</v>
      </c>
    </row>
    <row r="196" ht="12.75">
      <c r="C196" t="s">
        <v>237</v>
      </c>
    </row>
    <row r="197" ht="12.75">
      <c r="C197" t="s">
        <v>238</v>
      </c>
    </row>
    <row r="198" ht="12.75">
      <c r="C198" t="s">
        <v>239</v>
      </c>
    </row>
    <row r="199" ht="12.75">
      <c r="C199" t="s">
        <v>240</v>
      </c>
    </row>
    <row r="200" ht="12.75">
      <c r="C200" t="s">
        <v>241</v>
      </c>
    </row>
    <row r="201" ht="12.75">
      <c r="C201" t="s">
        <v>242</v>
      </c>
    </row>
    <row r="202" ht="12.75">
      <c r="C202" t="s">
        <v>243</v>
      </c>
    </row>
    <row r="203" ht="12.75">
      <c r="C203" t="s">
        <v>244</v>
      </c>
    </row>
    <row r="204" ht="12.75">
      <c r="C204" t="s">
        <v>245</v>
      </c>
    </row>
    <row r="205" ht="12.75">
      <c r="C205" t="s">
        <v>246</v>
      </c>
    </row>
    <row r="206" ht="12.75">
      <c r="C206" t="s">
        <v>247</v>
      </c>
    </row>
    <row r="207" ht="12.75">
      <c r="C207" t="s">
        <v>248</v>
      </c>
    </row>
    <row r="208" ht="12.75">
      <c r="C208" t="s">
        <v>249</v>
      </c>
    </row>
    <row r="209" ht="12.75">
      <c r="C209" t="s">
        <v>250</v>
      </c>
    </row>
    <row r="210" ht="12.75">
      <c r="C210" t="s">
        <v>251</v>
      </c>
    </row>
    <row r="211" ht="12.75">
      <c r="C211" t="s">
        <v>252</v>
      </c>
    </row>
    <row r="213" ht="12.75">
      <c r="B213" s="1" t="s">
        <v>253</v>
      </c>
    </row>
    <row r="214" spans="2:3" ht="12.75">
      <c r="B214" t="s">
        <v>2</v>
      </c>
      <c r="C214" t="s">
        <v>254</v>
      </c>
    </row>
    <row r="215" spans="2:3" ht="12.75">
      <c r="B215" t="s">
        <v>255</v>
      </c>
      <c r="C215" t="s">
        <v>256</v>
      </c>
    </row>
    <row r="216" spans="2:3" ht="12.75">
      <c r="B216" t="s">
        <v>257</v>
      </c>
      <c r="C216" t="s">
        <v>258</v>
      </c>
    </row>
    <row r="217" spans="2:3" ht="12.75">
      <c r="B217" t="s">
        <v>122</v>
      </c>
      <c r="C217" t="s">
        <v>259</v>
      </c>
    </row>
    <row r="218" ht="12.75">
      <c r="B218" t="s">
        <v>260</v>
      </c>
    </row>
    <row r="219" ht="12.75">
      <c r="B219" s="1" t="s">
        <v>261</v>
      </c>
    </row>
    <row r="220" spans="2:3" ht="12.75">
      <c r="B220" t="s">
        <v>126</v>
      </c>
      <c r="C220" t="s">
        <v>259</v>
      </c>
    </row>
    <row r="221" spans="2:3" ht="12.75">
      <c r="B221" t="s">
        <v>42</v>
      </c>
      <c r="C221" t="s">
        <v>262</v>
      </c>
    </row>
    <row r="222" spans="2:3" ht="12.75">
      <c r="B222" t="s">
        <v>131</v>
      </c>
      <c r="C222" t="s">
        <v>263</v>
      </c>
    </row>
    <row r="223" spans="2:3" ht="12.75">
      <c r="B223" t="s">
        <v>133</v>
      </c>
      <c r="C223" t="s">
        <v>264</v>
      </c>
    </row>
    <row r="224" spans="2:3" ht="12.75">
      <c r="B224" t="s">
        <v>136</v>
      </c>
      <c r="C224" s="13">
        <v>38800</v>
      </c>
    </row>
    <row r="225" spans="2:3" ht="12.75">
      <c r="B225" t="s">
        <v>137</v>
      </c>
      <c r="C225" t="b">
        <v>0</v>
      </c>
    </row>
    <row r="226" spans="2:3" ht="12.75">
      <c r="B226" t="s">
        <v>265</v>
      </c>
      <c r="C226">
        <v>0</v>
      </c>
    </row>
    <row r="227" ht="12.75">
      <c r="B227" s="1" t="s">
        <v>148</v>
      </c>
    </row>
    <row r="228" spans="2:3" ht="12.75">
      <c r="B228" t="s">
        <v>149</v>
      </c>
      <c r="C228" t="s">
        <v>266</v>
      </c>
    </row>
    <row r="229" spans="2:3" ht="12.75">
      <c r="B229" t="s">
        <v>150</v>
      </c>
      <c r="C229" t="s">
        <v>267</v>
      </c>
    </row>
    <row r="230" spans="2:3" ht="12.75">
      <c r="B230" t="s">
        <v>152</v>
      </c>
      <c r="C230" t="s">
        <v>267</v>
      </c>
    </row>
    <row r="231" spans="2:3" ht="12.75">
      <c r="B231" t="s">
        <v>154</v>
      </c>
      <c r="C231" t="s">
        <v>87</v>
      </c>
    </row>
    <row r="232" spans="2:3" ht="12.75">
      <c r="B232" t="s">
        <v>156</v>
      </c>
      <c r="C232" t="s">
        <v>267</v>
      </c>
    </row>
    <row r="233" ht="12.75">
      <c r="B233" t="s">
        <v>58</v>
      </c>
    </row>
    <row r="234" spans="2:3" ht="12.75">
      <c r="B234" t="s">
        <v>268</v>
      </c>
      <c r="C234" t="b">
        <v>1</v>
      </c>
    </row>
    <row r="235" ht="12.75">
      <c r="B235" t="s">
        <v>269</v>
      </c>
    </row>
    <row r="236" ht="12.75">
      <c r="B236" s="1" t="s">
        <v>270</v>
      </c>
    </row>
    <row r="237" spans="2:3" ht="12.75">
      <c r="B237" t="s">
        <v>271</v>
      </c>
      <c r="C237" s="17">
        <f>1022*2^20</f>
        <v>1071644672</v>
      </c>
    </row>
    <row r="238" spans="2:3" ht="12.75">
      <c r="B238" t="s">
        <v>272</v>
      </c>
      <c r="C238" s="18">
        <f>677.195313*2^20</f>
        <v>710090752.524288</v>
      </c>
    </row>
    <row r="239" spans="2:3" ht="12.75">
      <c r="B239" t="s">
        <v>273</v>
      </c>
      <c r="C239" s="19">
        <f>2.401211*2^30</f>
        <v>2578280678.948864</v>
      </c>
    </row>
    <row r="240" spans="2:3" ht="12.75">
      <c r="B240" t="s">
        <v>274</v>
      </c>
      <c r="C240" s="20">
        <f>2.1119*2^30</f>
        <v>2267635358.1056</v>
      </c>
    </row>
    <row r="241" ht="12.75">
      <c r="B241" t="s">
        <v>275</v>
      </c>
    </row>
    <row r="242" ht="12.75">
      <c r="B242" s="1" t="s">
        <v>276</v>
      </c>
    </row>
    <row r="243" spans="2:3" ht="12.75">
      <c r="B243" t="s">
        <v>277</v>
      </c>
      <c r="C243" s="21">
        <v>0</v>
      </c>
    </row>
    <row r="244" ht="12.75">
      <c r="B244" t="s">
        <v>278</v>
      </c>
    </row>
    <row r="245" ht="12.75">
      <c r="B245" t="s">
        <v>279</v>
      </c>
    </row>
    <row r="246" spans="2:3" ht="12.75">
      <c r="B246" t="s">
        <v>280</v>
      </c>
      <c r="C246" t="s">
        <v>67</v>
      </c>
    </row>
    <row r="247" spans="2:3" ht="12.75">
      <c r="B247" t="s">
        <v>281</v>
      </c>
      <c r="C247" t="s">
        <v>67</v>
      </c>
    </row>
    <row r="248" spans="2:3" ht="12.75">
      <c r="B248" t="s">
        <v>282</v>
      </c>
      <c r="C248" t="s">
        <v>67</v>
      </c>
    </row>
    <row r="249" spans="2:3" ht="12.75">
      <c r="B249" t="s">
        <v>283</v>
      </c>
      <c r="C249" t="s">
        <v>67</v>
      </c>
    </row>
    <row r="251" spans="2:12" ht="12.75">
      <c r="B251" s="1" t="s">
        <v>284</v>
      </c>
      <c r="C251" s="1" t="s">
        <v>285</v>
      </c>
      <c r="D251" s="1" t="s">
        <v>286</v>
      </c>
      <c r="E251" s="1" t="s">
        <v>287</v>
      </c>
      <c r="F251" s="1" t="s">
        <v>288</v>
      </c>
      <c r="G251" s="1" t="s">
        <v>42</v>
      </c>
      <c r="H251" s="1" t="s">
        <v>53</v>
      </c>
      <c r="I251" s="1" t="s">
        <v>63</v>
      </c>
      <c r="J251" s="1" t="s">
        <v>289</v>
      </c>
      <c r="K251" s="1" t="s">
        <v>290</v>
      </c>
      <c r="L251" s="1" t="s">
        <v>291</v>
      </c>
    </row>
    <row r="252" spans="3:12" ht="12.75">
      <c r="C252" s="22">
        <f>512*2^20</f>
        <v>536870912</v>
      </c>
      <c r="D252" t="s">
        <v>292</v>
      </c>
      <c r="E252" s="23">
        <f>533*10^6</f>
        <v>533000000</v>
      </c>
      <c r="F252" t="s">
        <v>293</v>
      </c>
      <c r="G252" t="s">
        <v>294</v>
      </c>
      <c r="H252" t="s">
        <v>67</v>
      </c>
      <c r="I252" t="s">
        <v>67</v>
      </c>
      <c r="J252" s="22">
        <f>512*2^20</f>
        <v>536870912</v>
      </c>
      <c r="K252" s="24">
        <f>64*10^0</f>
        <v>64</v>
      </c>
      <c r="L252" s="25">
        <v>0</v>
      </c>
    </row>
    <row r="253" spans="3:12" ht="12.75">
      <c r="C253" s="22">
        <f>512*2^20</f>
        <v>536870912</v>
      </c>
      <c r="D253" t="s">
        <v>292</v>
      </c>
      <c r="E253" s="26">
        <v>0</v>
      </c>
      <c r="F253" t="s">
        <v>295</v>
      </c>
      <c r="G253" t="s">
        <v>294</v>
      </c>
      <c r="H253" t="s">
        <v>67</v>
      </c>
      <c r="I253" t="s">
        <v>67</v>
      </c>
      <c r="J253" s="22">
        <f>512*2^20</f>
        <v>536870912</v>
      </c>
      <c r="K253" s="24">
        <f>64*10^0</f>
        <v>64</v>
      </c>
      <c r="L253" s="25">
        <v>0</v>
      </c>
    </row>
    <row r="255" ht="12.75">
      <c r="B255" s="1" t="s">
        <v>296</v>
      </c>
    </row>
    <row r="256" spans="2:3" ht="12.75">
      <c r="B256" t="s">
        <v>297</v>
      </c>
      <c r="C256" t="s">
        <v>298</v>
      </c>
    </row>
    <row r="257" spans="2:3" ht="12.75">
      <c r="B257" t="s">
        <v>42</v>
      </c>
      <c r="C257" t="s">
        <v>299</v>
      </c>
    </row>
    <row r="258" spans="2:3" ht="12.75">
      <c r="B258" t="s">
        <v>300</v>
      </c>
      <c r="C258" t="s">
        <v>301</v>
      </c>
    </row>
    <row r="259" ht="12.75">
      <c r="B259" t="s">
        <v>2</v>
      </c>
    </row>
    <row r="260" spans="2:3" ht="12.75">
      <c r="B260" t="s">
        <v>302</v>
      </c>
      <c r="C260" t="s">
        <v>299</v>
      </c>
    </row>
    <row r="261" spans="2:3" ht="12.75">
      <c r="B261" t="s">
        <v>303</v>
      </c>
      <c r="C261" t="s">
        <v>304</v>
      </c>
    </row>
    <row r="262" spans="2:3" ht="12.75">
      <c r="B262" t="s">
        <v>305</v>
      </c>
      <c r="C262" t="s">
        <v>306</v>
      </c>
    </row>
    <row r="263" spans="2:3" ht="12.75">
      <c r="B263" t="s">
        <v>307</v>
      </c>
      <c r="C263" t="s">
        <v>308</v>
      </c>
    </row>
    <row r="264" ht="12.75">
      <c r="B264" t="s">
        <v>309</v>
      </c>
    </row>
    <row r="265" ht="12.75">
      <c r="B265" s="1" t="s">
        <v>310</v>
      </c>
    </row>
    <row r="266" spans="2:3" ht="12.75">
      <c r="B266" t="s">
        <v>76</v>
      </c>
      <c r="C266">
        <v>0</v>
      </c>
    </row>
    <row r="267" spans="2:3" ht="12.75">
      <c r="B267" t="s">
        <v>311</v>
      </c>
      <c r="C267" t="s">
        <v>312</v>
      </c>
    </row>
    <row r="268" spans="2:3" ht="12.75">
      <c r="B268" t="s">
        <v>53</v>
      </c>
      <c r="C268" t="s">
        <v>313</v>
      </c>
    </row>
    <row r="269" spans="2:3" ht="12.75">
      <c r="B269" t="s">
        <v>314</v>
      </c>
      <c r="C269" t="s">
        <v>315</v>
      </c>
    </row>
    <row r="270" spans="2:3" ht="12.75">
      <c r="B270" t="s">
        <v>316</v>
      </c>
      <c r="C270" s="27">
        <f>32*10^0</f>
        <v>32</v>
      </c>
    </row>
    <row r="271" spans="2:3" ht="12.75">
      <c r="B271" t="s">
        <v>317</v>
      </c>
      <c r="C271" t="s">
        <v>318</v>
      </c>
    </row>
    <row r="272" ht="12.75">
      <c r="B272" t="s">
        <v>319</v>
      </c>
    </row>
    <row r="273" ht="12.75">
      <c r="B273" t="s">
        <v>42</v>
      </c>
    </row>
    <row r="274" ht="12.75">
      <c r="B274" t="s">
        <v>131</v>
      </c>
    </row>
    <row r="275" ht="12.75">
      <c r="B275" t="s">
        <v>133</v>
      </c>
    </row>
    <row r="276" ht="12.75">
      <c r="B276" t="s">
        <v>136</v>
      </c>
    </row>
    <row r="277" ht="12.75">
      <c r="B277" s="1" t="s">
        <v>148</v>
      </c>
    </row>
    <row r="278" ht="12.75">
      <c r="B278" t="s">
        <v>149</v>
      </c>
    </row>
    <row r="279" spans="2:3" ht="12.75">
      <c r="B279" t="s">
        <v>150</v>
      </c>
      <c r="C279" t="s">
        <v>267</v>
      </c>
    </row>
    <row r="280" spans="2:3" ht="12.75">
      <c r="B280" t="s">
        <v>152</v>
      </c>
      <c r="C280" t="s">
        <v>267</v>
      </c>
    </row>
    <row r="281" spans="2:3" ht="12.75">
      <c r="B281" t="s">
        <v>154</v>
      </c>
      <c r="C281" t="s">
        <v>87</v>
      </c>
    </row>
    <row r="282" spans="2:3" ht="12.75">
      <c r="B282" t="s">
        <v>156</v>
      </c>
      <c r="C282" t="s">
        <v>267</v>
      </c>
    </row>
    <row r="283" spans="2:3" ht="12.75">
      <c r="B283" t="s">
        <v>320</v>
      </c>
      <c r="C283">
        <v>0</v>
      </c>
    </row>
    <row r="285" spans="2:8" ht="12.75">
      <c r="B285" s="1" t="s">
        <v>321</v>
      </c>
      <c r="C285" s="1" t="s">
        <v>42</v>
      </c>
      <c r="D285" s="1" t="s">
        <v>149</v>
      </c>
      <c r="E285" s="1" t="s">
        <v>150</v>
      </c>
      <c r="F285" s="1" t="s">
        <v>152</v>
      </c>
      <c r="G285" s="1" t="s">
        <v>154</v>
      </c>
      <c r="H285" s="1" t="s">
        <v>156</v>
      </c>
    </row>
    <row r="286" spans="3:8" ht="12.75">
      <c r="C286" t="s">
        <v>43</v>
      </c>
      <c r="D286" t="s">
        <v>322</v>
      </c>
      <c r="E286" t="s">
        <v>323</v>
      </c>
      <c r="F286" t="s">
        <v>324</v>
      </c>
      <c r="G286" t="s">
        <v>87</v>
      </c>
      <c r="H286" t="s">
        <v>325</v>
      </c>
    </row>
    <row r="287" spans="3:8" ht="12.75">
      <c r="C287" t="s">
        <v>43</v>
      </c>
      <c r="D287" t="s">
        <v>326</v>
      </c>
      <c r="E287" t="s">
        <v>323</v>
      </c>
      <c r="F287" t="s">
        <v>327</v>
      </c>
      <c r="G287" t="s">
        <v>87</v>
      </c>
      <c r="H287" t="s">
        <v>328</v>
      </c>
    </row>
    <row r="288" spans="3:8" ht="12.75">
      <c r="C288" t="s">
        <v>43</v>
      </c>
      <c r="D288" t="s">
        <v>329</v>
      </c>
      <c r="E288" t="s">
        <v>323</v>
      </c>
      <c r="F288" t="s">
        <v>330</v>
      </c>
      <c r="G288" t="s">
        <v>87</v>
      </c>
      <c r="H288" t="s">
        <v>328</v>
      </c>
    </row>
    <row r="289" spans="3:8" ht="12.75">
      <c r="C289" t="s">
        <v>43</v>
      </c>
      <c r="D289" t="s">
        <v>331</v>
      </c>
      <c r="E289" t="s">
        <v>323</v>
      </c>
      <c r="F289" t="s">
        <v>332</v>
      </c>
      <c r="G289" t="s">
        <v>87</v>
      </c>
      <c r="H289" t="s">
        <v>333</v>
      </c>
    </row>
    <row r="290" spans="3:8" ht="12.75">
      <c r="C290" t="s">
        <v>43</v>
      </c>
      <c r="D290" t="s">
        <v>334</v>
      </c>
      <c r="E290" t="s">
        <v>323</v>
      </c>
      <c r="F290" t="s">
        <v>335</v>
      </c>
      <c r="G290" t="s">
        <v>87</v>
      </c>
      <c r="H290" t="s">
        <v>333</v>
      </c>
    </row>
    <row r="291" spans="3:8" ht="12.75">
      <c r="C291" t="s">
        <v>43</v>
      </c>
      <c r="D291" t="s">
        <v>336</v>
      </c>
      <c r="E291" t="s">
        <v>323</v>
      </c>
      <c r="F291" t="s">
        <v>337</v>
      </c>
      <c r="G291" t="s">
        <v>87</v>
      </c>
      <c r="H291" t="s">
        <v>333</v>
      </c>
    </row>
    <row r="292" spans="3:8" ht="12.75">
      <c r="C292" t="s">
        <v>43</v>
      </c>
      <c r="D292" t="s">
        <v>338</v>
      </c>
      <c r="E292" t="s">
        <v>323</v>
      </c>
      <c r="F292" t="s">
        <v>339</v>
      </c>
      <c r="G292" t="s">
        <v>87</v>
      </c>
      <c r="H292" t="s">
        <v>333</v>
      </c>
    </row>
    <row r="293" spans="3:8" ht="12.75">
      <c r="C293" t="s">
        <v>340</v>
      </c>
      <c r="D293" t="s">
        <v>341</v>
      </c>
      <c r="E293" t="s">
        <v>323</v>
      </c>
      <c r="F293" t="s">
        <v>342</v>
      </c>
      <c r="G293" t="s">
        <v>155</v>
      </c>
      <c r="H293" t="s">
        <v>333</v>
      </c>
    </row>
    <row r="294" spans="3:8" ht="12.75">
      <c r="C294" t="s">
        <v>43</v>
      </c>
      <c r="D294" t="s">
        <v>343</v>
      </c>
      <c r="E294" t="s">
        <v>323</v>
      </c>
      <c r="F294" t="s">
        <v>344</v>
      </c>
      <c r="G294" t="s">
        <v>155</v>
      </c>
      <c r="H294" t="s">
        <v>333</v>
      </c>
    </row>
    <row r="296" ht="12.75">
      <c r="B296" s="1" t="s">
        <v>345</v>
      </c>
    </row>
    <row r="297" ht="12.75">
      <c r="B297" t="s">
        <v>346</v>
      </c>
    </row>
    <row r="298" ht="12.75">
      <c r="B298" t="s">
        <v>347</v>
      </c>
    </row>
    <row r="299" spans="2:3" ht="12.75">
      <c r="B299" t="s">
        <v>348</v>
      </c>
      <c r="C299" t="s">
        <v>87</v>
      </c>
    </row>
    <row r="300" spans="2:3" ht="12.75">
      <c r="B300" t="s">
        <v>349</v>
      </c>
      <c r="C300" t="s">
        <v>87</v>
      </c>
    </row>
    <row r="301" spans="2:3" ht="12.75">
      <c r="B301" t="s">
        <v>350</v>
      </c>
      <c r="C301" s="12">
        <f>256*2^20</f>
        <v>268435456</v>
      </c>
    </row>
    <row r="302" spans="2:3" ht="12.75">
      <c r="B302" t="s">
        <v>351</v>
      </c>
      <c r="C302" t="s">
        <v>352</v>
      </c>
    </row>
    <row r="303" spans="2:3" ht="12.75">
      <c r="B303" t="s">
        <v>353</v>
      </c>
      <c r="C303" t="s">
        <v>352</v>
      </c>
    </row>
    <row r="305" spans="2:6" ht="12.75">
      <c r="B305" s="1" t="s">
        <v>354</v>
      </c>
      <c r="C305" s="1" t="s">
        <v>126</v>
      </c>
      <c r="D305" s="1" t="s">
        <v>136</v>
      </c>
      <c r="E305" s="1" t="s">
        <v>133</v>
      </c>
      <c r="F305" s="1" t="s">
        <v>319</v>
      </c>
    </row>
    <row r="306" spans="3:6" ht="12.75">
      <c r="C306" t="s">
        <v>355</v>
      </c>
      <c r="D306" s="13">
        <v>37073</v>
      </c>
      <c r="E306" t="s">
        <v>356</v>
      </c>
      <c r="F306" t="s">
        <v>357</v>
      </c>
    </row>
    <row r="307" spans="3:6" ht="12.75">
      <c r="C307" t="s">
        <v>355</v>
      </c>
      <c r="D307" s="13">
        <v>37073</v>
      </c>
      <c r="E307" t="s">
        <v>356</v>
      </c>
      <c r="F307" t="s">
        <v>357</v>
      </c>
    </row>
    <row r="308" spans="3:6" ht="12.75">
      <c r="C308" t="s">
        <v>355</v>
      </c>
      <c r="D308" s="13">
        <v>37073</v>
      </c>
      <c r="E308" t="s">
        <v>356</v>
      </c>
      <c r="F308" t="s">
        <v>357</v>
      </c>
    </row>
    <row r="309" spans="3:6" ht="12.75">
      <c r="C309" t="s">
        <v>355</v>
      </c>
      <c r="D309" s="13">
        <v>37073</v>
      </c>
      <c r="E309" t="s">
        <v>356</v>
      </c>
      <c r="F309" t="s">
        <v>357</v>
      </c>
    </row>
    <row r="310" spans="3:6" ht="12.75">
      <c r="C310" t="s">
        <v>355</v>
      </c>
      <c r="D310" s="13">
        <v>37073</v>
      </c>
      <c r="E310" t="s">
        <v>356</v>
      </c>
      <c r="F310" t="s">
        <v>357</v>
      </c>
    </row>
    <row r="311" spans="3:6" ht="12.75">
      <c r="C311" t="s">
        <v>358</v>
      </c>
      <c r="D311" s="13">
        <v>37073</v>
      </c>
      <c r="E311" t="s">
        <v>356</v>
      </c>
      <c r="F311" t="s">
        <v>359</v>
      </c>
    </row>
    <row r="312" spans="3:6" ht="12.75">
      <c r="C312" t="s">
        <v>360</v>
      </c>
      <c r="D312" s="13">
        <v>38841</v>
      </c>
      <c r="E312" t="s">
        <v>361</v>
      </c>
      <c r="F312" t="s">
        <v>357</v>
      </c>
    </row>
    <row r="313" spans="3:6" ht="12.75">
      <c r="C313" t="s">
        <v>362</v>
      </c>
      <c r="D313" s="13">
        <v>38841</v>
      </c>
      <c r="E313" t="s">
        <v>361</v>
      </c>
      <c r="F313" t="s">
        <v>363</v>
      </c>
    </row>
    <row r="314" spans="3:6" ht="12.75">
      <c r="C314" t="s">
        <v>364</v>
      </c>
      <c r="D314" s="13">
        <v>38841</v>
      </c>
      <c r="E314" t="s">
        <v>361</v>
      </c>
      <c r="F314" t="s">
        <v>365</v>
      </c>
    </row>
    <row r="315" spans="3:6" ht="12.75">
      <c r="C315" t="s">
        <v>355</v>
      </c>
      <c r="D315" s="13">
        <v>37073</v>
      </c>
      <c r="E315" t="s">
        <v>366</v>
      </c>
      <c r="F315" t="s">
        <v>357</v>
      </c>
    </row>
    <row r="316" spans="3:6" ht="12.75">
      <c r="C316" t="s">
        <v>358</v>
      </c>
      <c r="D316" s="13">
        <v>37073</v>
      </c>
      <c r="E316" t="s">
        <v>356</v>
      </c>
      <c r="F316" t="s">
        <v>359</v>
      </c>
    </row>
    <row r="317" spans="3:6" ht="12.75">
      <c r="C317" t="s">
        <v>358</v>
      </c>
      <c r="D317" s="13">
        <v>37073</v>
      </c>
      <c r="E317" t="s">
        <v>356</v>
      </c>
      <c r="F317" t="s">
        <v>359</v>
      </c>
    </row>
    <row r="318" spans="3:6" ht="12.75">
      <c r="C318" t="s">
        <v>367</v>
      </c>
      <c r="D318" s="13">
        <v>38861</v>
      </c>
      <c r="E318" t="s">
        <v>368</v>
      </c>
      <c r="F318" t="s">
        <v>369</v>
      </c>
    </row>
    <row r="320" ht="12.75">
      <c r="B320" t="s">
        <v>370</v>
      </c>
    </row>
    <row r="321" ht="12.75">
      <c r="B321" s="1" t="s">
        <v>371</v>
      </c>
    </row>
    <row r="322" spans="2:3" ht="12.75">
      <c r="B322" t="s">
        <v>126</v>
      </c>
      <c r="C322">
        <v>1394</v>
      </c>
    </row>
    <row r="323" spans="2:3" ht="12.75">
      <c r="B323" t="s">
        <v>136</v>
      </c>
      <c r="C323" s="13">
        <v>37073</v>
      </c>
    </row>
    <row r="324" spans="2:3" ht="12.75">
      <c r="B324" t="s">
        <v>133</v>
      </c>
      <c r="C324" t="s">
        <v>372</v>
      </c>
    </row>
    <row r="325" spans="2:3" ht="12.75">
      <c r="B325" t="s">
        <v>319</v>
      </c>
      <c r="C325" t="s">
        <v>373</v>
      </c>
    </row>
    <row r="326" ht="12.75">
      <c r="B326" t="s">
        <v>374</v>
      </c>
    </row>
    <row r="328" spans="2:6" ht="12.75">
      <c r="B328" s="1" t="s">
        <v>375</v>
      </c>
      <c r="C328" s="1" t="s">
        <v>149</v>
      </c>
      <c r="D328" s="1" t="s">
        <v>42</v>
      </c>
      <c r="E328" s="1" t="s">
        <v>376</v>
      </c>
      <c r="F328" s="1" t="s">
        <v>377</v>
      </c>
    </row>
    <row r="329" spans="3:6" ht="12.75">
      <c r="C329" t="s">
        <v>67</v>
      </c>
      <c r="D329" t="s">
        <v>378</v>
      </c>
      <c r="E329" s="28">
        <f>1600*10^0</f>
        <v>1600</v>
      </c>
      <c r="F329" s="29">
        <f>1200*10^0</f>
        <v>1200</v>
      </c>
    </row>
    <row r="330" spans="3:6" ht="12.75">
      <c r="C330" t="s">
        <v>67</v>
      </c>
      <c r="D330" t="s">
        <v>378</v>
      </c>
      <c r="E330" s="30">
        <v>0</v>
      </c>
      <c r="F330" s="30">
        <v>0</v>
      </c>
    </row>
    <row r="331" spans="3:6" ht="12.75">
      <c r="C331" t="s">
        <v>67</v>
      </c>
      <c r="D331" t="s">
        <v>378</v>
      </c>
      <c r="E331" s="30">
        <v>0</v>
      </c>
      <c r="F331" s="30">
        <v>0</v>
      </c>
    </row>
    <row r="333" ht="12.75">
      <c r="B333" t="s">
        <v>379</v>
      </c>
    </row>
    <row r="334" ht="12.75">
      <c r="B334" t="s">
        <v>380</v>
      </c>
    </row>
    <row r="335" ht="12.75">
      <c r="B335" s="1" t="s">
        <v>381</v>
      </c>
    </row>
    <row r="336" spans="2:3" ht="12.75">
      <c r="B336" t="s">
        <v>149</v>
      </c>
      <c r="C336" t="s">
        <v>382</v>
      </c>
    </row>
    <row r="337" spans="2:3" ht="12.75">
      <c r="B337" t="s">
        <v>383</v>
      </c>
      <c r="C337" t="s">
        <v>384</v>
      </c>
    </row>
    <row r="338" spans="2:3" ht="12.75">
      <c r="B338" t="s">
        <v>385</v>
      </c>
      <c r="C338" s="31">
        <f>86.58*10^0</f>
        <v>86.58</v>
      </c>
    </row>
    <row r="339" spans="2:3" ht="12.75">
      <c r="B339" t="s">
        <v>386</v>
      </c>
      <c r="C339" s="32">
        <f>12.594*10^0</f>
        <v>12.594</v>
      </c>
    </row>
    <row r="340" ht="12.75">
      <c r="B340" s="1" t="s">
        <v>387</v>
      </c>
    </row>
    <row r="341" spans="2:3" ht="12.75">
      <c r="B341" t="s">
        <v>388</v>
      </c>
      <c r="C341" t="s">
        <v>389</v>
      </c>
    </row>
    <row r="342" spans="2:3" ht="12.75">
      <c r="B342" t="s">
        <v>2</v>
      </c>
      <c r="C342" t="s">
        <v>390</v>
      </c>
    </row>
    <row r="343" spans="2:3" ht="12.75">
      <c r="B343" t="s">
        <v>391</v>
      </c>
      <c r="C343" t="s">
        <v>392</v>
      </c>
    </row>
    <row r="344" spans="2:3" ht="12.75">
      <c r="B344" t="s">
        <v>393</v>
      </c>
      <c r="C344" t="s">
        <v>394</v>
      </c>
    </row>
    <row r="345" ht="12.75">
      <c r="B345" s="1" t="s">
        <v>395</v>
      </c>
    </row>
    <row r="346" spans="2:3" ht="12.75">
      <c r="B346" t="s">
        <v>396</v>
      </c>
      <c r="C346" t="b">
        <v>1</v>
      </c>
    </row>
    <row r="347" spans="2:3" ht="12.75">
      <c r="B347" t="s">
        <v>397</v>
      </c>
      <c r="C347" t="b">
        <v>1</v>
      </c>
    </row>
    <row r="348" spans="2:3" ht="12.75">
      <c r="B348" t="s">
        <v>398</v>
      </c>
      <c r="C348" t="b">
        <v>1</v>
      </c>
    </row>
    <row r="349" spans="2:3" ht="12.75">
      <c r="B349" t="s">
        <v>399</v>
      </c>
      <c r="C349" t="s">
        <v>400</v>
      </c>
    </row>
    <row r="350" spans="2:3" ht="12.75">
      <c r="B350" t="s">
        <v>401</v>
      </c>
      <c r="C350" t="s">
        <v>402</v>
      </c>
    </row>
    <row r="351" spans="2:3" ht="12.75">
      <c r="B351" t="s">
        <v>403</v>
      </c>
      <c r="C351" s="33">
        <f>1280*10^0</f>
        <v>1280</v>
      </c>
    </row>
    <row r="352" spans="2:3" ht="12.75">
      <c r="B352" t="s">
        <v>404</v>
      </c>
      <c r="C352" s="34">
        <f>800*10^0</f>
        <v>800</v>
      </c>
    </row>
    <row r="353" spans="2:3" ht="12.75">
      <c r="B353" t="s">
        <v>405</v>
      </c>
      <c r="C353" s="27">
        <f>32*10^0</f>
        <v>32</v>
      </c>
    </row>
    <row r="355" ht="12.75">
      <c r="B355" s="1" t="s">
        <v>406</v>
      </c>
    </row>
    <row r="356" ht="12.75">
      <c r="C356" t="s">
        <v>407</v>
      </c>
    </row>
    <row r="357" ht="12.75">
      <c r="C357" t="s">
        <v>408</v>
      </c>
    </row>
    <row r="360" spans="2:5" ht="12.75">
      <c r="B360" s="1" t="s">
        <v>409</v>
      </c>
      <c r="C360" s="1" t="s">
        <v>149</v>
      </c>
      <c r="D360" s="1" t="s">
        <v>410</v>
      </c>
      <c r="E360" s="1" t="s">
        <v>411</v>
      </c>
    </row>
    <row r="361" spans="3:5" ht="12.75">
      <c r="C361" t="s">
        <v>412</v>
      </c>
      <c r="D361">
        <v>0</v>
      </c>
      <c r="E361" s="35">
        <f>28*2^10</f>
        <v>28672</v>
      </c>
    </row>
    <row r="362" spans="3:5" ht="12.75">
      <c r="C362" t="s">
        <v>413</v>
      </c>
      <c r="D362">
        <v>4</v>
      </c>
      <c r="E362" s="36">
        <f>236*2^10</f>
        <v>241664</v>
      </c>
    </row>
    <row r="363" spans="3:5" ht="12.75">
      <c r="C363" t="s">
        <v>414</v>
      </c>
      <c r="D363">
        <v>816</v>
      </c>
      <c r="E363" s="37">
        <f>420*2^10</f>
        <v>430080</v>
      </c>
    </row>
    <row r="364" spans="3:5" ht="12.75">
      <c r="C364" t="s">
        <v>415</v>
      </c>
      <c r="D364">
        <v>920</v>
      </c>
      <c r="E364" s="38">
        <f>3.523438*2^20</f>
        <v>3694592.524288</v>
      </c>
    </row>
    <row r="365" spans="3:5" ht="12.75">
      <c r="C365" t="s">
        <v>416</v>
      </c>
      <c r="D365">
        <v>948</v>
      </c>
      <c r="E365" s="39">
        <f>2.769531*2^20</f>
        <v>2904063.737856</v>
      </c>
    </row>
    <row r="366" spans="3:5" ht="12.75">
      <c r="C366" t="s">
        <v>417</v>
      </c>
      <c r="D366">
        <v>996</v>
      </c>
      <c r="E366" s="40">
        <f>3.058594*2^20</f>
        <v>3207168.262144</v>
      </c>
    </row>
    <row r="367" spans="3:5" ht="12.75">
      <c r="C367" t="s">
        <v>418</v>
      </c>
      <c r="D367">
        <v>1008</v>
      </c>
      <c r="E367" s="41">
        <f>5.976563*2^20</f>
        <v>6266880.524288</v>
      </c>
    </row>
    <row r="368" spans="3:5" ht="12.75">
      <c r="C368" t="s">
        <v>419</v>
      </c>
      <c r="D368">
        <v>1196</v>
      </c>
      <c r="E368" s="42">
        <f>4.765625*2^20</f>
        <v>4997120</v>
      </c>
    </row>
    <row r="369" spans="3:5" ht="12.75">
      <c r="C369" t="s">
        <v>419</v>
      </c>
      <c r="D369">
        <v>1264</v>
      </c>
      <c r="E369" s="43">
        <f>4.265625*2^20</f>
        <v>4472832</v>
      </c>
    </row>
    <row r="370" spans="3:5" ht="12.75">
      <c r="C370" t="s">
        <v>419</v>
      </c>
      <c r="D370">
        <v>1304</v>
      </c>
      <c r="E370" s="44">
        <f>20.386719*2^20</f>
        <v>21377024.262144</v>
      </c>
    </row>
    <row r="371" spans="3:5" ht="12.75">
      <c r="C371" t="s">
        <v>420</v>
      </c>
      <c r="D371">
        <v>1360</v>
      </c>
      <c r="E371" s="45">
        <f>7.171875*2^20</f>
        <v>7520256</v>
      </c>
    </row>
    <row r="372" spans="3:5" ht="12.75">
      <c r="C372" t="s">
        <v>421</v>
      </c>
      <c r="D372">
        <v>1396</v>
      </c>
      <c r="E372" s="46">
        <f>5.042969*2^20</f>
        <v>5287936.262144</v>
      </c>
    </row>
    <row r="373" spans="3:5" ht="12.75">
      <c r="C373" t="s">
        <v>422</v>
      </c>
      <c r="D373">
        <v>1432</v>
      </c>
      <c r="E373" s="41">
        <f>5.839844*2^20</f>
        <v>6123520.262144</v>
      </c>
    </row>
    <row r="374" spans="3:5" ht="12.75">
      <c r="C374" t="s">
        <v>419</v>
      </c>
      <c r="D374">
        <v>1468</v>
      </c>
      <c r="E374" s="47">
        <f>2.777344*2^20</f>
        <v>2912256.262144</v>
      </c>
    </row>
    <row r="375" spans="3:5" ht="12.75">
      <c r="C375" t="s">
        <v>419</v>
      </c>
      <c r="D375">
        <v>1576</v>
      </c>
      <c r="E375" s="48">
        <f>4.125*2^20</f>
        <v>4325376</v>
      </c>
    </row>
    <row r="376" spans="3:5" ht="12.75">
      <c r="C376" t="s">
        <v>423</v>
      </c>
      <c r="D376">
        <v>1844</v>
      </c>
      <c r="E376" s="45">
        <f>6.507813*2^20</f>
        <v>6823936.524288</v>
      </c>
    </row>
    <row r="377" spans="3:5" ht="12.75">
      <c r="C377" t="s">
        <v>424</v>
      </c>
      <c r="D377">
        <v>1896</v>
      </c>
      <c r="E377" s="49">
        <f>1.96875*2^20</f>
        <v>2064384</v>
      </c>
    </row>
    <row r="378" spans="3:5" ht="12.75">
      <c r="C378" t="s">
        <v>425</v>
      </c>
      <c r="D378">
        <v>1964</v>
      </c>
      <c r="E378" s="50">
        <f>2.875*2^20</f>
        <v>3014656</v>
      </c>
    </row>
    <row r="379" spans="3:5" ht="12.75">
      <c r="C379" t="s">
        <v>426</v>
      </c>
      <c r="D379">
        <v>336</v>
      </c>
      <c r="E379" s="51">
        <f>3.359375*2^20</f>
        <v>3522560</v>
      </c>
    </row>
    <row r="380" spans="3:5" ht="12.75">
      <c r="C380" t="s">
        <v>427</v>
      </c>
      <c r="D380">
        <v>372</v>
      </c>
      <c r="E380" s="52">
        <f>2.800781*2^20</f>
        <v>2936831.737856</v>
      </c>
    </row>
    <row r="381" spans="3:5" ht="12.75">
      <c r="C381" t="s">
        <v>428</v>
      </c>
      <c r="D381">
        <v>380</v>
      </c>
      <c r="E381" s="53">
        <f>18.542969*2^20</f>
        <v>19443712.262144</v>
      </c>
    </row>
    <row r="382" spans="3:5" ht="12.75">
      <c r="C382" t="s">
        <v>429</v>
      </c>
      <c r="D382">
        <v>476</v>
      </c>
      <c r="E382" s="54">
        <f>3.894531*2^20</f>
        <v>4083711.737856</v>
      </c>
    </row>
    <row r="383" spans="3:5" ht="12.75">
      <c r="C383" t="s">
        <v>430</v>
      </c>
      <c r="D383">
        <v>572</v>
      </c>
      <c r="E383" s="55">
        <f>2.117188*2^20</f>
        <v>2220032.524288</v>
      </c>
    </row>
    <row r="384" spans="3:5" ht="12.75">
      <c r="C384" t="s">
        <v>419</v>
      </c>
      <c r="D384">
        <v>604</v>
      </c>
      <c r="E384" s="56">
        <f>4.5*2^20</f>
        <v>4718592</v>
      </c>
    </row>
    <row r="385" spans="3:5" ht="12.75">
      <c r="C385" t="s">
        <v>431</v>
      </c>
      <c r="D385">
        <v>1132</v>
      </c>
      <c r="E385" s="57">
        <f>1.566406*2^20</f>
        <v>1642495.737856</v>
      </c>
    </row>
    <row r="386" spans="3:5" ht="12.75">
      <c r="C386" t="s">
        <v>432</v>
      </c>
      <c r="D386">
        <v>1204</v>
      </c>
      <c r="E386" s="58">
        <f>3.335938*2^20</f>
        <v>3497984.524288</v>
      </c>
    </row>
    <row r="387" spans="3:5" ht="12.75">
      <c r="C387" t="s">
        <v>433</v>
      </c>
      <c r="D387">
        <v>200</v>
      </c>
      <c r="E387" s="59">
        <f>2.109375*2^20</f>
        <v>2211840</v>
      </c>
    </row>
    <row r="388" spans="3:5" ht="12.75">
      <c r="C388" t="s">
        <v>434</v>
      </c>
      <c r="D388">
        <v>1860</v>
      </c>
      <c r="E388" s="45">
        <f>6.644531*2^20</f>
        <v>6967295.737856</v>
      </c>
    </row>
    <row r="389" spans="3:5" ht="12.75">
      <c r="C389" t="s">
        <v>435</v>
      </c>
      <c r="D389">
        <v>2136</v>
      </c>
      <c r="E389" s="60">
        <f>8.984375*2^20</f>
        <v>9420800</v>
      </c>
    </row>
    <row r="390" spans="3:5" ht="12.75">
      <c r="C390" t="s">
        <v>436</v>
      </c>
      <c r="D390">
        <v>2200</v>
      </c>
      <c r="E390" s="61">
        <f>11.085938*2^20</f>
        <v>11624448.524288</v>
      </c>
    </row>
    <row r="391" spans="3:5" ht="12.75">
      <c r="C391" t="s">
        <v>437</v>
      </c>
      <c r="D391">
        <v>2232</v>
      </c>
      <c r="E391" s="62">
        <f>4.144531*2^20</f>
        <v>4345855.737856</v>
      </c>
    </row>
    <row r="392" spans="3:5" ht="12.75">
      <c r="C392" t="s">
        <v>438</v>
      </c>
      <c r="D392">
        <v>2252</v>
      </c>
      <c r="E392" s="63">
        <f>3.613281*2^20</f>
        <v>3788799.737856</v>
      </c>
    </row>
    <row r="393" spans="3:5" ht="12.75">
      <c r="C393" t="s">
        <v>439</v>
      </c>
      <c r="D393">
        <v>2320</v>
      </c>
      <c r="E393" s="64">
        <f>1.265625*2^20</f>
        <v>1327104</v>
      </c>
    </row>
    <row r="394" spans="3:5" ht="12.75">
      <c r="C394" t="s">
        <v>440</v>
      </c>
      <c r="D394">
        <v>2372</v>
      </c>
      <c r="E394" s="65">
        <f>12.234375*2^20</f>
        <v>12828672</v>
      </c>
    </row>
    <row r="395" spans="3:5" ht="12.75">
      <c r="C395" t="s">
        <v>441</v>
      </c>
      <c r="D395">
        <v>2456</v>
      </c>
      <c r="E395" s="66">
        <f>3.097656*2^20</f>
        <v>3248127.737856</v>
      </c>
    </row>
    <row r="396" spans="3:5" ht="12.75">
      <c r="C396" t="s">
        <v>442</v>
      </c>
      <c r="D396">
        <v>3024</v>
      </c>
      <c r="E396" s="60">
        <f>9.296875*2^20</f>
        <v>9748480</v>
      </c>
    </row>
    <row r="397" spans="3:5" ht="12.75">
      <c r="C397" t="s">
        <v>443</v>
      </c>
      <c r="D397">
        <v>3044</v>
      </c>
      <c r="E397" s="46">
        <f>5.363281*2^20</f>
        <v>5623807.737856</v>
      </c>
    </row>
    <row r="398" spans="3:5" ht="12.75">
      <c r="C398" t="s">
        <v>444</v>
      </c>
      <c r="D398">
        <v>3088</v>
      </c>
      <c r="E398" s="41">
        <f>6.199219*2^20</f>
        <v>6500352.262144</v>
      </c>
    </row>
    <row r="399" spans="3:5" ht="12.75">
      <c r="C399" t="s">
        <v>445</v>
      </c>
      <c r="D399">
        <v>3100</v>
      </c>
      <c r="E399" s="67">
        <f>2.609375*2^20</f>
        <v>2736128</v>
      </c>
    </row>
    <row r="400" spans="3:5" ht="12.75">
      <c r="C400" t="s">
        <v>446</v>
      </c>
      <c r="D400">
        <v>3432</v>
      </c>
      <c r="E400" s="45">
        <f>7.464844*2^20</f>
        <v>7827456.262144</v>
      </c>
    </row>
    <row r="401" spans="3:5" ht="12.75">
      <c r="C401" t="s">
        <v>447</v>
      </c>
      <c r="D401">
        <v>2724</v>
      </c>
      <c r="E401" s="68">
        <f>33.398438*2^20</f>
        <v>35020800.524288</v>
      </c>
    </row>
    <row r="402" spans="3:5" ht="12.75">
      <c r="C402" t="s">
        <v>448</v>
      </c>
      <c r="D402">
        <v>4164</v>
      </c>
      <c r="E402" s="41">
        <f>5.710938*2^20</f>
        <v>5988352.524288</v>
      </c>
    </row>
    <row r="405" spans="2:7" ht="12.75">
      <c r="B405" s="1" t="s">
        <v>449</v>
      </c>
      <c r="C405" s="1" t="s">
        <v>450</v>
      </c>
      <c r="D405" s="1" t="s">
        <v>451</v>
      </c>
      <c r="E405" s="1" t="s">
        <v>53</v>
      </c>
      <c r="F405" s="1" t="s">
        <v>62</v>
      </c>
      <c r="G405" s="1" t="s">
        <v>452</v>
      </c>
    </row>
    <row r="406" spans="3:7" ht="12.75">
      <c r="C406" t="s">
        <v>453</v>
      </c>
      <c r="D406" t="s">
        <v>67</v>
      </c>
      <c r="E406" t="s">
        <v>454</v>
      </c>
      <c r="F406" s="69">
        <f>1.667212*16^9</f>
        <v>114569936247.98003</v>
      </c>
      <c r="G406" s="70">
        <f>1.347833*16^9</f>
        <v>92622378487.51309</v>
      </c>
    </row>
    <row r="407" spans="3:7" ht="12.75">
      <c r="C407" t="s">
        <v>455</v>
      </c>
      <c r="D407" t="s">
        <v>67</v>
      </c>
      <c r="E407" t="s">
        <v>456</v>
      </c>
      <c r="F407" s="21">
        <v>0</v>
      </c>
      <c r="G407" s="21">
        <v>0</v>
      </c>
    </row>
    <row r="408" spans="3:7" ht="12.75">
      <c r="C408" t="s">
        <v>457</v>
      </c>
      <c r="D408" t="s">
        <v>458</v>
      </c>
      <c r="E408" t="s">
        <v>459</v>
      </c>
      <c r="F408" s="71">
        <f>243.125*2^20</f>
        <v>254935040</v>
      </c>
      <c r="G408" s="72">
        <f>80.734375*2^20</f>
        <v>84656128</v>
      </c>
    </row>
    <row r="409" spans="3:7" ht="12.75">
      <c r="C409" t="s">
        <v>460</v>
      </c>
      <c r="D409" t="s">
        <v>461</v>
      </c>
      <c r="E409" t="s">
        <v>456</v>
      </c>
      <c r="F409" s="73">
        <f>673.613281*2^20</f>
        <v>706334719.737856</v>
      </c>
      <c r="G409" s="21">
        <v>0</v>
      </c>
    </row>
    <row r="411" ht="12.75">
      <c r="B411" t="s">
        <v>462</v>
      </c>
    </row>
    <row r="413" spans="2:8" ht="12.75">
      <c r="B413" s="1" t="s">
        <v>463</v>
      </c>
      <c r="C413" s="1" t="s">
        <v>149</v>
      </c>
      <c r="D413" s="1" t="s">
        <v>42</v>
      </c>
      <c r="E413" s="1" t="s">
        <v>62</v>
      </c>
      <c r="F413" s="1" t="s">
        <v>300</v>
      </c>
      <c r="G413" s="1" t="s">
        <v>464</v>
      </c>
      <c r="H413" s="1" t="s">
        <v>465</v>
      </c>
    </row>
    <row r="414" spans="3:8" ht="12.75">
      <c r="C414" t="s">
        <v>466</v>
      </c>
      <c r="D414" t="s">
        <v>378</v>
      </c>
      <c r="E414" s="74">
        <f>1.746688*16^9</f>
        <v>120031485381.05037</v>
      </c>
      <c r="F414" t="s">
        <v>466</v>
      </c>
      <c r="G414" t="s">
        <v>467</v>
      </c>
      <c r="H414" t="s">
        <v>67</v>
      </c>
    </row>
    <row r="415" spans="3:8" ht="12.75">
      <c r="C415" t="s">
        <v>468</v>
      </c>
      <c r="D415" t="s">
        <v>294</v>
      </c>
      <c r="E415" s="75">
        <f>7.844238*2^20</f>
        <v>8225279.705088</v>
      </c>
      <c r="F415" t="s">
        <v>294</v>
      </c>
      <c r="G415" t="s">
        <v>294</v>
      </c>
      <c r="H415" t="s">
        <v>67</v>
      </c>
    </row>
  </sheetData>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00390625" defaultRowHeight="12.75"/>
  <cols>
    <col min="1" max="1" width="6.75390625" style="0" customWidth="1"/>
    <col min="2" max="2" width="24.25390625" style="0" bestFit="1" customWidth="1"/>
    <col min="3" max="3" width="24.75390625" style="0" customWidth="1"/>
    <col min="4" max="4" width="10.00390625" style="0" bestFit="1" customWidth="1"/>
  </cols>
  <sheetData>
    <row r="1" spans="1:3" ht="12.75">
      <c r="A1" t="s">
        <v>469</v>
      </c>
      <c r="C1" s="2"/>
    </row>
    <row r="2" ht="12.75">
      <c r="C2" s="76" t="s">
        <v>470</v>
      </c>
    </row>
    <row r="3" spans="2:3" ht="12.75">
      <c r="B3" t="s">
        <v>0</v>
      </c>
      <c r="C3" s="2"/>
    </row>
    <row r="4" spans="2:3" ht="12.75">
      <c r="B4" t="s">
        <v>122</v>
      </c>
      <c r="C4" s="2" t="s">
        <v>123</v>
      </c>
    </row>
    <row r="5" spans="2:3" ht="12.75">
      <c r="B5" t="s">
        <v>3</v>
      </c>
      <c r="C5" s="2">
        <v>1280</v>
      </c>
    </row>
    <row r="6" spans="2:3" ht="12.75">
      <c r="B6" t="s">
        <v>4</v>
      </c>
      <c r="C6" s="2">
        <v>800</v>
      </c>
    </row>
    <row r="7" spans="2:3" ht="12.75">
      <c r="B7" t="s">
        <v>5</v>
      </c>
      <c r="C7" s="2" t="s">
        <v>6</v>
      </c>
    </row>
    <row r="8" spans="2:3" ht="12.75">
      <c r="B8" t="s">
        <v>7</v>
      </c>
      <c r="C8" s="2" t="s">
        <v>8</v>
      </c>
    </row>
    <row r="9" spans="2:3" ht="12.75">
      <c r="B9" t="s">
        <v>9</v>
      </c>
      <c r="C9" s="2" t="s">
        <v>10</v>
      </c>
    </row>
    <row r="10" spans="2:3" ht="12.75">
      <c r="B10" t="s">
        <v>11</v>
      </c>
      <c r="C10" s="2">
        <v>4</v>
      </c>
    </row>
    <row r="11" spans="2:3" ht="12.75">
      <c r="B11" t="s">
        <v>12</v>
      </c>
      <c r="C11" s="2" t="s">
        <v>10</v>
      </c>
    </row>
    <row r="12" spans="2:3" ht="12.75">
      <c r="B12" t="s">
        <v>13</v>
      </c>
      <c r="C12" s="2" t="s">
        <v>8</v>
      </c>
    </row>
    <row r="13" spans="2:3" ht="12.75">
      <c r="B13" t="s">
        <v>14</v>
      </c>
      <c r="C13" s="2" t="s">
        <v>15</v>
      </c>
    </row>
    <row r="14" spans="2:3" ht="12.75">
      <c r="B14" t="s">
        <v>16</v>
      </c>
      <c r="C14" s="2" t="s">
        <v>15</v>
      </c>
    </row>
    <row r="15" spans="2:3" ht="12.75">
      <c r="B15" t="s">
        <v>17</v>
      </c>
      <c r="C15" s="2"/>
    </row>
    <row r="16" spans="2:4" ht="12.75">
      <c r="B16" t="s">
        <v>18</v>
      </c>
      <c r="C16" s="2">
        <v>3799</v>
      </c>
      <c r="D16" t="s">
        <v>471</v>
      </c>
    </row>
    <row r="17" spans="2:4" ht="12.75">
      <c r="B17" t="s">
        <v>20</v>
      </c>
      <c r="C17" s="77">
        <f>140.749985*10^0</f>
        <v>140.749985</v>
      </c>
      <c r="D17" t="s">
        <v>472</v>
      </c>
    </row>
    <row r="18" spans="2:4" ht="12.75">
      <c r="B18" t="s">
        <v>21</v>
      </c>
      <c r="C18" s="77">
        <f>21.384241*10^0</f>
        <v>21.384241</v>
      </c>
      <c r="D18" t="s">
        <v>472</v>
      </c>
    </row>
    <row r="19" spans="2:4" ht="12.75">
      <c r="B19" t="s">
        <v>22</v>
      </c>
      <c r="C19" s="77">
        <f>19.260614*10^0</f>
        <v>19.260614</v>
      </c>
      <c r="D19" t="s">
        <v>472</v>
      </c>
    </row>
    <row r="20" spans="2:4" ht="12.75">
      <c r="B20" t="s">
        <v>23</v>
      </c>
      <c r="C20" s="77">
        <f>27.758999*10^0</f>
        <v>27.758999</v>
      </c>
      <c r="D20" t="s">
        <v>472</v>
      </c>
    </row>
    <row r="21" spans="2:4" ht="12.75">
      <c r="B21" t="s">
        <v>24</v>
      </c>
      <c r="C21" s="2">
        <v>1178</v>
      </c>
      <c r="D21" t="s">
        <v>473</v>
      </c>
    </row>
    <row r="22" spans="2:4" ht="12.75">
      <c r="B22" t="s">
        <v>26</v>
      </c>
      <c r="C22" s="77">
        <f>128.800003*10^0</f>
        <v>128.800003</v>
      </c>
      <c r="D22" t="s">
        <v>472</v>
      </c>
    </row>
    <row r="23" spans="2:4" ht="12.75">
      <c r="B23" t="s">
        <v>27</v>
      </c>
      <c r="C23" s="77">
        <f>21.31109*10^0</f>
        <v>21.31109</v>
      </c>
      <c r="D23" t="s">
        <v>472</v>
      </c>
    </row>
    <row r="24" spans="2:4" ht="12.75">
      <c r="B24" t="s">
        <v>28</v>
      </c>
      <c r="C24" s="78">
        <f>756.585918*10^6</f>
        <v>756585918</v>
      </c>
      <c r="D24" t="s">
        <v>474</v>
      </c>
    </row>
    <row r="25" spans="2:4" ht="12.75">
      <c r="B25" t="s">
        <v>30</v>
      </c>
      <c r="C25" s="78">
        <f>1768.941308*10^6</f>
        <v>1768941308</v>
      </c>
      <c r="D25" t="s">
        <v>474</v>
      </c>
    </row>
    <row r="26" spans="2:4" ht="12.75">
      <c r="B26" t="s">
        <v>31</v>
      </c>
      <c r="C26" s="77">
        <f>21.732452*10^0</f>
        <v>21.732452</v>
      </c>
      <c r="D26" t="s">
        <v>472</v>
      </c>
    </row>
    <row r="27" spans="2:4" ht="12.75">
      <c r="B27" t="s">
        <v>32</v>
      </c>
      <c r="C27" s="77">
        <f>69.600861*10^0</f>
        <v>69.600861</v>
      </c>
      <c r="D27" t="s">
        <v>472</v>
      </c>
    </row>
    <row r="28" spans="2:4" ht="12.75">
      <c r="B28" t="s">
        <v>33</v>
      </c>
      <c r="C28" s="77">
        <f>13.36467*10^0</f>
        <v>13.36467</v>
      </c>
      <c r="D28" t="s">
        <v>472</v>
      </c>
    </row>
    <row r="29" spans="2:4" ht="12.75">
      <c r="B29" t="s">
        <v>34</v>
      </c>
      <c r="C29" s="77">
        <v>0</v>
      </c>
      <c r="D29" t="s">
        <v>472</v>
      </c>
    </row>
    <row r="30" spans="2:4" ht="12.75">
      <c r="B30" t="s">
        <v>37</v>
      </c>
      <c r="C30" s="77">
        <v>0</v>
      </c>
      <c r="D30" t="s">
        <v>472</v>
      </c>
    </row>
    <row r="31" spans="2:4" ht="12.75">
      <c r="B31" t="s">
        <v>38</v>
      </c>
      <c r="C31" s="77">
        <v>0</v>
      </c>
      <c r="D31" t="s">
        <v>472</v>
      </c>
    </row>
    <row r="32" spans="2:3" ht="12.75">
      <c r="B32" t="s">
        <v>44</v>
      </c>
      <c r="C32" s="2" t="s">
        <v>45</v>
      </c>
    </row>
    <row r="33" spans="2:4" ht="12.75">
      <c r="B33" t="s">
        <v>48</v>
      </c>
      <c r="C33" s="2">
        <v>1998</v>
      </c>
      <c r="D33" t="s">
        <v>475</v>
      </c>
    </row>
    <row r="34" spans="2:4" ht="12.75">
      <c r="B34" t="s">
        <v>50</v>
      </c>
      <c r="C34" s="2">
        <v>166</v>
      </c>
      <c r="D34" t="s">
        <v>475</v>
      </c>
    </row>
    <row r="35" spans="2:3" ht="12.75">
      <c r="B35" t="s">
        <v>126</v>
      </c>
      <c r="C35" s="2" t="s">
        <v>123</v>
      </c>
    </row>
    <row r="36" spans="2:4" ht="12.75">
      <c r="B36" t="s">
        <v>128</v>
      </c>
      <c r="C36" s="2">
        <v>256</v>
      </c>
      <c r="D36" t="s">
        <v>476</v>
      </c>
    </row>
    <row r="37" spans="2:3" ht="12.75">
      <c r="B37" t="s">
        <v>133</v>
      </c>
      <c r="C37" s="2" t="s">
        <v>134</v>
      </c>
    </row>
    <row r="38" spans="2:4" ht="12.75">
      <c r="B38" t="s">
        <v>174</v>
      </c>
      <c r="C38" s="2">
        <v>29</v>
      </c>
      <c r="D38" t="s">
        <v>475</v>
      </c>
    </row>
    <row r="39" spans="2:4" ht="12.75">
      <c r="B39" t="s">
        <v>175</v>
      </c>
      <c r="C39" s="2">
        <v>450</v>
      </c>
      <c r="D39" t="s">
        <v>475</v>
      </c>
    </row>
    <row r="40" spans="2:4" ht="12.75">
      <c r="B40" t="s">
        <v>271</v>
      </c>
      <c r="C40" s="2">
        <v>1022</v>
      </c>
      <c r="D40" t="s">
        <v>476</v>
      </c>
    </row>
    <row r="41" spans="2:3" ht="12.75">
      <c r="B41" t="s">
        <v>388</v>
      </c>
      <c r="C41" s="2" t="s">
        <v>389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1210</dc:creator>
  <cp:keywords/>
  <dc:description/>
  <cp:lastModifiedBy>1210</cp:lastModifiedBy>
  <dcterms:created xsi:type="dcterms:W3CDTF">2007-03-05T14:08:03Z</dcterms:created>
  <dcterms:modified xsi:type="dcterms:W3CDTF">2007-03-05T14:08:48Z</dcterms:modified>
  <cp:category/>
  <cp:version/>
  <cp:contentType/>
  <cp:contentStatus/>
</cp:coreProperties>
</file>